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55" activeTab="3"/>
  </bookViews>
  <sheets>
    <sheet name="ORB" sheetId="1" r:id="rId1"/>
    <sheet name="Historic" sheetId="2" r:id="rId2"/>
    <sheet name="Rallye2" sheetId="3" r:id="rId3"/>
    <sheet name="időterv" sheetId="4" r:id="rId4"/>
  </sheets>
  <definedNames>
    <definedName name="_xlnm.Print_Area" localSheetId="1">'Historic'!$B$1:$M$92</definedName>
    <definedName name="_xlnm.Print_Area" localSheetId="3">'időterv'!$B$1:$AM$68</definedName>
    <definedName name="_xlnm.Print_Area" localSheetId="0">'ORB'!$B$1:$M$92</definedName>
  </definedNames>
  <calcPr fullCalcOnLoad="1"/>
</workbook>
</file>

<file path=xl/sharedStrings.xml><?xml version="1.0" encoding="utf-8"?>
<sst xmlns="http://schemas.openxmlformats.org/spreadsheetml/2006/main" count="576" uniqueCount="113">
  <si>
    <t>Helyszín</t>
  </si>
  <si>
    <t>1. autó</t>
  </si>
  <si>
    <t>RZ /TZ</t>
  </si>
  <si>
    <t>Location</t>
  </si>
  <si>
    <t>Gyors.táv</t>
  </si>
  <si>
    <t>SS dist.</t>
  </si>
  <si>
    <t>Közúti táv</t>
  </si>
  <si>
    <t>Etap idő</t>
  </si>
  <si>
    <t>Liaison dist.</t>
  </si>
  <si>
    <t>Total dist.</t>
  </si>
  <si>
    <t>Össz táv</t>
  </si>
  <si>
    <t>Target time</t>
  </si>
  <si>
    <t>1 st car</t>
  </si>
  <si>
    <t>km/ó</t>
  </si>
  <si>
    <t>GY / SS</t>
  </si>
  <si>
    <t>Gumijelölő zóna / Tyre marking</t>
  </si>
  <si>
    <t xml:space="preserve"> Távolság a következő tankolási zónáig / Distance to next refuel</t>
  </si>
  <si>
    <t>Gumicsere engedélyezett / Tyre change allowed</t>
  </si>
  <si>
    <t>Gyűjtőállomás / Regroup</t>
  </si>
  <si>
    <t>A RALLY ÖSSZESÍTŐJE / TOTALS OF THE RALLY</t>
  </si>
  <si>
    <t>IE/TC</t>
  </si>
  <si>
    <t>GY/SS</t>
  </si>
  <si>
    <t>Technikai ell. Zóna / Technical controll Zone</t>
  </si>
  <si>
    <t>Szemere</t>
  </si>
  <si>
    <t>Szemere - Hernádvécse / 1</t>
  </si>
  <si>
    <t>Zsujta</t>
  </si>
  <si>
    <t>Zsujta - Hollóháza / 1</t>
  </si>
  <si>
    <t xml:space="preserve"> Szombat 2015. 04. 25. / 04 25 2015 Saturday</t>
  </si>
  <si>
    <t>napkelte:</t>
  </si>
  <si>
    <t>napnyugta:</t>
  </si>
  <si>
    <t xml:space="preserve"> Tankolási zóna / Refuel Zone   (Pálháza)</t>
  </si>
  <si>
    <t xml:space="preserve"> Tankolási zóna / Refuel Zone   (Encs)</t>
  </si>
  <si>
    <t>ORB</t>
  </si>
  <si>
    <t>0000</t>
  </si>
  <si>
    <t>000</t>
  </si>
  <si>
    <t>00</t>
  </si>
  <si>
    <t>0</t>
  </si>
  <si>
    <t>köridő</t>
  </si>
  <si>
    <t>Összesen / Total:    8 GY / SS</t>
  </si>
  <si>
    <t>szekció 1; 2; 3 section</t>
  </si>
  <si>
    <t>HISTORIC</t>
  </si>
  <si>
    <t>Összesen / Total:    12 GY / SS</t>
  </si>
  <si>
    <t xml:space="preserve"> </t>
  </si>
  <si>
    <t>szekció 1; 2 section</t>
  </si>
  <si>
    <t>Záró</t>
  </si>
  <si>
    <t>Hangos</t>
  </si>
  <si>
    <t>1.</t>
  </si>
  <si>
    <t>autó</t>
  </si>
  <si>
    <t>Historic</t>
  </si>
  <si>
    <t>R2</t>
  </si>
  <si>
    <t xml:space="preserve">H I S T O R I C </t>
  </si>
  <si>
    <t>R a l l y e  2</t>
  </si>
  <si>
    <t xml:space="preserve">Ú T V O N A L </t>
  </si>
  <si>
    <t>napnyugta:19:38</t>
  </si>
  <si>
    <t>napkelte:     5:19</t>
  </si>
  <si>
    <t>PROLÓG</t>
  </si>
  <si>
    <t>0 C</t>
  </si>
  <si>
    <t>0 B</t>
  </si>
  <si>
    <t>0 D</t>
  </si>
  <si>
    <t>0 E</t>
  </si>
  <si>
    <t>0 F</t>
  </si>
  <si>
    <t>0 G</t>
  </si>
  <si>
    <t>0 A</t>
  </si>
  <si>
    <t>Rajtvárakozó / Start waiting</t>
  </si>
  <si>
    <t>péntek 2015. 04. 24. / 04 24 2015 Friday</t>
  </si>
  <si>
    <t>8 A</t>
  </si>
  <si>
    <t>8 B</t>
  </si>
  <si>
    <t>8 C</t>
  </si>
  <si>
    <t>12 A</t>
  </si>
  <si>
    <t>12 B</t>
  </si>
  <si>
    <t>12 C</t>
  </si>
  <si>
    <t>Bírói</t>
  </si>
  <si>
    <t>Biztonsági</t>
  </si>
  <si>
    <r>
      <t xml:space="preserve">Parc fermé </t>
    </r>
    <r>
      <rPr>
        <b/>
        <sz val="10"/>
        <rFont val="Arial Narrow"/>
        <family val="2"/>
      </rPr>
      <t>KI / OUT</t>
    </r>
    <r>
      <rPr>
        <sz val="10"/>
        <rFont val="Arial Narrow"/>
        <family val="2"/>
      </rPr>
      <t xml:space="preserve"> (Miskolc Autóház, Lórántffy Zsuzsanna utca 30/A)</t>
    </r>
  </si>
  <si>
    <r>
      <t xml:space="preserve">Rajtvárakozó </t>
    </r>
    <r>
      <rPr>
        <b/>
        <sz val="10"/>
        <rFont val="Arial Narrow"/>
        <family val="2"/>
      </rPr>
      <t>BE /</t>
    </r>
    <r>
      <rPr>
        <sz val="10"/>
        <rFont val="Arial Narrow"/>
        <family val="2"/>
      </rPr>
      <t xml:space="preserve"> Start waiting</t>
    </r>
    <r>
      <rPr>
        <b/>
        <sz val="10"/>
        <rFont val="Arial Narrow"/>
        <family val="2"/>
      </rPr>
      <t xml:space="preserve"> IN</t>
    </r>
  </si>
  <si>
    <r>
      <rPr>
        <b/>
        <sz val="10"/>
        <rFont val="Arial Narrow"/>
        <family val="2"/>
      </rPr>
      <t>RAJT DOBOGÓ / START PODIUM</t>
    </r>
    <r>
      <rPr>
        <sz val="10"/>
        <rFont val="Arial Narrow"/>
        <family val="2"/>
      </rPr>
      <t xml:space="preserve"> (Miskolc, Szent István tér)</t>
    </r>
  </si>
  <si>
    <r>
      <t xml:space="preserve">Prológ rajtvárakozó </t>
    </r>
    <r>
      <rPr>
        <b/>
        <sz val="10"/>
        <rFont val="Arial Narrow"/>
        <family val="2"/>
      </rPr>
      <t xml:space="preserve">BE / </t>
    </r>
    <r>
      <rPr>
        <sz val="10"/>
        <rFont val="Arial Narrow"/>
        <family val="2"/>
      </rPr>
      <t>Prologue  start waiting IN (Miskolc, Budai József utca)</t>
    </r>
  </si>
  <si>
    <r>
      <t xml:space="preserve">Prológ </t>
    </r>
    <r>
      <rPr>
        <b/>
        <sz val="10"/>
        <rFont val="Arial Narrow"/>
        <family val="2"/>
      </rPr>
      <t>KI</t>
    </r>
    <r>
      <rPr>
        <sz val="10"/>
        <rFont val="Arial Narrow"/>
        <family val="2"/>
      </rPr>
      <t xml:space="preserve"> / Prologue </t>
    </r>
    <r>
      <rPr>
        <b/>
        <sz val="10"/>
        <rFont val="Arial Narrow"/>
        <family val="2"/>
      </rPr>
      <t>OUT</t>
    </r>
  </si>
  <si>
    <r>
      <t xml:space="preserve">Éjszakai Gyűjtő </t>
    </r>
    <r>
      <rPr>
        <b/>
        <sz val="10"/>
        <rFont val="Arial Narrow"/>
        <family val="2"/>
      </rPr>
      <t xml:space="preserve">BE </t>
    </r>
    <r>
      <rPr>
        <sz val="10"/>
        <rFont val="Arial Narrow"/>
        <family val="2"/>
      </rPr>
      <t>/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Ovemight Regroup</t>
    </r>
    <r>
      <rPr>
        <b/>
        <sz val="10"/>
        <rFont val="Arial Narrow"/>
        <family val="2"/>
      </rPr>
      <t xml:space="preserve"> IN</t>
    </r>
    <r>
      <rPr>
        <sz val="10"/>
        <rFont val="Arial Narrow"/>
        <family val="2"/>
      </rPr>
      <t xml:space="preserve"> (Encs, Fék út)</t>
    </r>
  </si>
  <si>
    <r>
      <t xml:space="preserve">Éjszakai Gyűjtő </t>
    </r>
    <r>
      <rPr>
        <b/>
        <sz val="10"/>
        <rFont val="Arial Narrow"/>
        <family val="2"/>
      </rPr>
      <t>KI</t>
    </r>
    <r>
      <rPr>
        <sz val="10"/>
        <rFont val="Arial Narrow"/>
        <family val="2"/>
      </rPr>
      <t xml:space="preserve"> - Szerviz </t>
    </r>
    <r>
      <rPr>
        <b/>
        <sz val="10"/>
        <rFont val="Arial Narrow"/>
        <family val="2"/>
      </rPr>
      <t>BE /</t>
    </r>
    <r>
      <rPr>
        <sz val="10"/>
        <rFont val="Arial Narrow"/>
        <family val="2"/>
      </rPr>
      <t xml:space="preserve"> Ovemight Regroup </t>
    </r>
    <r>
      <rPr>
        <b/>
        <sz val="10"/>
        <rFont val="Arial Narrow"/>
        <family val="2"/>
      </rPr>
      <t>OUT</t>
    </r>
    <r>
      <rPr>
        <sz val="10"/>
        <rFont val="Arial Narrow"/>
        <family val="2"/>
      </rPr>
      <t xml:space="preserve"> - Service</t>
    </r>
    <r>
      <rPr>
        <b/>
        <sz val="10"/>
        <rFont val="Arial Narrow"/>
        <family val="2"/>
      </rPr>
      <t xml:space="preserve"> IN</t>
    </r>
  </si>
  <si>
    <r>
      <t xml:space="preserve">Szerviz "A" / Service "A" </t>
    </r>
    <r>
      <rPr>
        <sz val="10"/>
        <rFont val="Arial Narrow"/>
        <family val="2"/>
      </rPr>
      <t>(Encs)</t>
    </r>
  </si>
  <si>
    <r>
      <t>Szerviz</t>
    </r>
    <r>
      <rPr>
        <b/>
        <sz val="10"/>
        <rFont val="Arial Narrow"/>
        <family val="2"/>
      </rPr>
      <t xml:space="preserve"> KI</t>
    </r>
    <r>
      <rPr>
        <sz val="10"/>
        <rFont val="Arial Narrow"/>
        <family val="2"/>
      </rPr>
      <t xml:space="preserve"> / Service </t>
    </r>
    <r>
      <rPr>
        <b/>
        <sz val="10"/>
        <rFont val="Arial Narrow"/>
        <family val="2"/>
      </rPr>
      <t>OUT</t>
    </r>
  </si>
  <si>
    <r>
      <t xml:space="preserve">Gyűjtő </t>
    </r>
    <r>
      <rPr>
        <b/>
        <sz val="10"/>
        <rFont val="Arial Narrow"/>
        <family val="2"/>
      </rPr>
      <t>BE</t>
    </r>
    <r>
      <rPr>
        <sz val="10"/>
        <rFont val="Arial Narrow"/>
        <family val="2"/>
      </rPr>
      <t xml:space="preserve"> / Regroup </t>
    </r>
    <r>
      <rPr>
        <b/>
        <sz val="10"/>
        <rFont val="Arial Narrow"/>
        <family val="2"/>
      </rPr>
      <t>IN</t>
    </r>
    <r>
      <rPr>
        <sz val="10"/>
        <rFont val="Arial Narrow"/>
        <family val="2"/>
      </rPr>
      <t xml:space="preserve"> (Encs)</t>
    </r>
  </si>
  <si>
    <r>
      <t xml:space="preserve">Gyűjtő </t>
    </r>
    <r>
      <rPr>
        <b/>
        <sz val="10"/>
        <rFont val="Arial Narrow"/>
        <family val="2"/>
      </rPr>
      <t>KI</t>
    </r>
    <r>
      <rPr>
        <sz val="10"/>
        <rFont val="Arial Narrow"/>
        <family val="2"/>
      </rPr>
      <t xml:space="preserve"> - Szerviz </t>
    </r>
    <r>
      <rPr>
        <b/>
        <sz val="10"/>
        <rFont val="Arial Narrow"/>
        <family val="2"/>
      </rPr>
      <t>BE /</t>
    </r>
    <r>
      <rPr>
        <sz val="10"/>
        <rFont val="Arial Narrow"/>
        <family val="2"/>
      </rPr>
      <t xml:space="preserve"> Regroup </t>
    </r>
    <r>
      <rPr>
        <b/>
        <sz val="10"/>
        <rFont val="Arial Narrow"/>
        <family val="2"/>
      </rPr>
      <t>OUT</t>
    </r>
    <r>
      <rPr>
        <sz val="10"/>
        <rFont val="Arial Narrow"/>
        <family val="2"/>
      </rPr>
      <t xml:space="preserve"> - Service</t>
    </r>
    <r>
      <rPr>
        <b/>
        <sz val="10"/>
        <rFont val="Arial Narrow"/>
        <family val="2"/>
      </rPr>
      <t xml:space="preserve"> IN</t>
    </r>
  </si>
  <si>
    <r>
      <t xml:space="preserve">Szerviz "B" / Service "B" </t>
    </r>
    <r>
      <rPr>
        <sz val="10"/>
        <rFont val="Arial Narrow"/>
        <family val="2"/>
      </rPr>
      <t>(Encs)</t>
    </r>
  </si>
  <si>
    <r>
      <t>Szerviz</t>
    </r>
    <r>
      <rPr>
        <b/>
        <sz val="10"/>
        <rFont val="Arial Narrow"/>
        <family val="2"/>
      </rPr>
      <t xml:space="preserve"> KI </t>
    </r>
    <r>
      <rPr>
        <sz val="10"/>
        <rFont val="Arial Narrow"/>
        <family val="2"/>
      </rPr>
      <t>-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Gyűjtő</t>
    </r>
    <r>
      <rPr>
        <b/>
        <sz val="10"/>
        <rFont val="Arial Narrow"/>
        <family val="2"/>
      </rPr>
      <t xml:space="preserve"> BE</t>
    </r>
    <r>
      <rPr>
        <sz val="10"/>
        <rFont val="Arial Narrow"/>
        <family val="2"/>
      </rPr>
      <t xml:space="preserve"> / Service </t>
    </r>
    <r>
      <rPr>
        <b/>
        <sz val="10"/>
        <rFont val="Arial Narrow"/>
        <family val="2"/>
      </rPr>
      <t>OUT</t>
    </r>
    <r>
      <rPr>
        <sz val="10"/>
        <rFont val="Arial Narrow"/>
        <family val="2"/>
      </rPr>
      <t xml:space="preserve"> - Regroup </t>
    </r>
    <r>
      <rPr>
        <b/>
        <sz val="10"/>
        <rFont val="Arial Narrow"/>
        <family val="2"/>
      </rPr>
      <t xml:space="preserve">IN </t>
    </r>
  </si>
  <si>
    <r>
      <t xml:space="preserve">Gyűjtő </t>
    </r>
    <r>
      <rPr>
        <b/>
        <sz val="10"/>
        <rFont val="Arial Narrow"/>
        <family val="2"/>
      </rPr>
      <t>KI</t>
    </r>
    <r>
      <rPr>
        <sz val="10"/>
        <rFont val="Arial Narrow"/>
        <family val="2"/>
      </rPr>
      <t xml:space="preserve"> / Regroup </t>
    </r>
    <r>
      <rPr>
        <b/>
        <sz val="10"/>
        <rFont val="Arial Narrow"/>
        <family val="2"/>
      </rPr>
      <t>OUT</t>
    </r>
  </si>
  <si>
    <r>
      <t xml:space="preserve">Szerviz "C" / Service "C" </t>
    </r>
    <r>
      <rPr>
        <sz val="10"/>
        <rFont val="Arial Narrow"/>
        <family val="2"/>
      </rPr>
      <t>(Encs)</t>
    </r>
  </si>
  <si>
    <r>
      <t xml:space="preserve">Gyűjtő </t>
    </r>
    <r>
      <rPr>
        <b/>
        <sz val="10"/>
        <rFont val="Arial Narrow"/>
        <family val="2"/>
      </rPr>
      <t>BE</t>
    </r>
    <r>
      <rPr>
        <sz val="10"/>
        <rFont val="Arial Narrow"/>
        <family val="2"/>
      </rPr>
      <t xml:space="preserve"> / Regroup </t>
    </r>
    <r>
      <rPr>
        <b/>
        <sz val="10"/>
        <rFont val="Arial Narrow"/>
        <family val="2"/>
      </rPr>
      <t>IN</t>
    </r>
    <r>
      <rPr>
        <sz val="10"/>
        <rFont val="Arial Narrow"/>
        <family val="2"/>
      </rPr>
      <t xml:space="preserve"> (Miskolc)</t>
    </r>
  </si>
  <si>
    <r>
      <t>Gyűjtőállomás / Regroup</t>
    </r>
    <r>
      <rPr>
        <sz val="10"/>
        <rFont val="Arial Narrow"/>
        <family val="2"/>
      </rPr>
      <t xml:space="preserve"> (Miskolc, Szent István tér)</t>
    </r>
  </si>
  <si>
    <r>
      <t>CÉLDOBOGÓ / FINISH PODIUM ,</t>
    </r>
    <r>
      <rPr>
        <sz val="10"/>
        <rFont val="Arial Narrow"/>
        <family val="2"/>
      </rPr>
      <t xml:space="preserve">  Gyűjtő </t>
    </r>
    <r>
      <rPr>
        <b/>
        <sz val="10"/>
        <rFont val="Arial Narrow"/>
        <family val="2"/>
      </rPr>
      <t>KI</t>
    </r>
    <r>
      <rPr>
        <sz val="10"/>
        <rFont val="Arial Narrow"/>
        <family val="2"/>
      </rPr>
      <t xml:space="preserve"> / Regroup </t>
    </r>
    <r>
      <rPr>
        <b/>
        <sz val="10"/>
        <rFont val="Arial Narrow"/>
        <family val="2"/>
      </rPr>
      <t>OUT</t>
    </r>
  </si>
  <si>
    <r>
      <t xml:space="preserve">Miskolc,          Gyűjtő </t>
    </r>
    <r>
      <rPr>
        <b/>
        <sz val="10"/>
        <rFont val="Arial Narrow"/>
        <family val="2"/>
      </rPr>
      <t>BE</t>
    </r>
    <r>
      <rPr>
        <sz val="10"/>
        <rFont val="Arial Narrow"/>
        <family val="2"/>
      </rPr>
      <t xml:space="preserve"> / Regroup </t>
    </r>
    <r>
      <rPr>
        <b/>
        <sz val="10"/>
        <rFont val="Arial Narrow"/>
        <family val="2"/>
      </rPr>
      <t>IN</t>
    </r>
    <r>
      <rPr>
        <sz val="10"/>
        <rFont val="Arial Narrow"/>
        <family val="2"/>
      </rPr>
      <t xml:space="preserve"> </t>
    </r>
  </si>
  <si>
    <r>
      <t xml:space="preserve">Gyűjtőállomás / Regroup </t>
    </r>
    <r>
      <rPr>
        <sz val="10"/>
        <rFont val="Arial Narrow"/>
        <family val="2"/>
      </rPr>
      <t xml:space="preserve"> (Miskolc, Szent István tér)</t>
    </r>
  </si>
  <si>
    <t>Szemere - Hernádvécse / 2</t>
  </si>
  <si>
    <t>Zsujta - Hollóháza / 2</t>
  </si>
  <si>
    <t>Szemere - Hernádvécse / 3</t>
  </si>
  <si>
    <t>Zsujta - Hollóháza / 3</t>
  </si>
  <si>
    <t>Parc Fermé ( Miskolc Autóház)</t>
  </si>
  <si>
    <t>Rallye2</t>
  </si>
  <si>
    <t>O R B</t>
  </si>
  <si>
    <t>00000</t>
  </si>
  <si>
    <t>Fony - Óhuta /1</t>
  </si>
  <si>
    <t>Erdőbénye - Aranyos /1</t>
  </si>
  <si>
    <t xml:space="preserve"> Tankolási zóna / Refuel Zone   (Gönc)</t>
  </si>
  <si>
    <t>Fony - Óhuta /3</t>
  </si>
  <si>
    <t>Erdőbénye - Aranyos /3</t>
  </si>
  <si>
    <t>Fony - Óhuta /2</t>
  </si>
  <si>
    <t>Erdőbénye - Aranyos /2</t>
  </si>
  <si>
    <t>Fony</t>
  </si>
  <si>
    <t>Erdőbénye</t>
  </si>
  <si>
    <r>
      <rPr>
        <b/>
        <sz val="10"/>
        <rFont val="Arial Narrow"/>
        <family val="2"/>
      </rPr>
      <t>RAJT DOBOGÓ / START PODIUM</t>
    </r>
    <r>
      <rPr>
        <sz val="10"/>
        <rFont val="Arial Narrow"/>
        <family val="2"/>
      </rPr>
      <t xml:space="preserve"> (Miskolc, Városház tér)</t>
    </r>
  </si>
  <si>
    <t>TZ/RZ</t>
  </si>
  <si>
    <t>vers.:150412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</si>
</sst>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00%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[h]:mm"/>
    <numFmt numFmtId="178" formatCode="\(0.00\)"/>
    <numFmt numFmtId="179" formatCode="h:mm\+m"/>
    <numFmt numFmtId="180" formatCode="h:mm;@"/>
    <numFmt numFmtId="181" formatCode="&quot;(&quot;h:mm&quot;)&quot;"/>
    <numFmt numFmtId="182" formatCode="0&quot;. section / szekció&quot;"/>
    <numFmt numFmtId="183" formatCode="0&quot;. szekció / section&quot;"/>
    <numFmt numFmtId="184" formatCode="0&quot;A&quot;"/>
    <numFmt numFmtId="185" formatCode="0&quot; A&quot;"/>
    <numFmt numFmtId="186" formatCode="0&quot; B&quot;"/>
    <numFmt numFmtId="187" formatCode="0&quot; C&quot;"/>
    <numFmt numFmtId="188" formatCode="0&quot; D&quot;"/>
    <numFmt numFmtId="189" formatCode="#,##0.00\ &quot;Ft&quot;"/>
    <numFmt numFmtId="190" formatCode="#,##0.00\ _F_t"/>
    <numFmt numFmtId="191" formatCode="0&quot; E&quot;"/>
    <numFmt numFmtId="192" formatCode="0&quot; F&quot;"/>
    <numFmt numFmtId="193" formatCode="0&quot;. szek./ sec.&quot;"/>
    <numFmt numFmtId="194" formatCode="0&quot;. szek. / sec.&quot;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i/>
      <sz val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Black"/>
      <family val="2"/>
    </font>
    <font>
      <b/>
      <i/>
      <sz val="10"/>
      <color indexed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9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theme="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1" borderId="7" applyNumberFormat="0" applyFon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8" applyNumberForma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0" fontId="6" fillId="0" borderId="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0" fontId="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>
      <alignment vertical="center"/>
    </xf>
    <xf numFmtId="20" fontId="6" fillId="0" borderId="0" xfId="0" applyNumberFormat="1" applyFont="1" applyFill="1" applyBorder="1" applyAlignment="1" applyProtection="1">
      <alignment horizontal="center" vertical="center"/>
      <protection hidden="1" locked="0"/>
    </xf>
    <xf numFmtId="20" fontId="6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/>
    </xf>
    <xf numFmtId="20" fontId="11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textRotation="90"/>
    </xf>
    <xf numFmtId="0" fontId="14" fillId="32" borderId="10" xfId="0" applyFont="1" applyFill="1" applyBorder="1" applyAlignment="1">
      <alignment vertical="center"/>
    </xf>
    <xf numFmtId="0" fontId="15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left" vertical="center"/>
    </xf>
    <xf numFmtId="0" fontId="14" fillId="32" borderId="10" xfId="0" applyFont="1" applyFill="1" applyBorder="1" applyAlignment="1">
      <alignment horizontal="center" vertical="center"/>
    </xf>
    <xf numFmtId="20" fontId="14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7" fillId="0" borderId="11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/>
    </xf>
    <xf numFmtId="0" fontId="17" fillId="0" borderId="10" xfId="0" applyNumberFormat="1" applyFont="1" applyBorder="1" applyAlignment="1">
      <alignment horizontal="center" vertical="center"/>
    </xf>
    <xf numFmtId="20" fontId="17" fillId="0" borderId="10" xfId="0" applyNumberFormat="1" applyFont="1" applyFill="1" applyBorder="1" applyAlignment="1">
      <alignment horizontal="center" vertical="center"/>
    </xf>
    <xf numFmtId="20" fontId="17" fillId="0" borderId="1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0" fontId="19" fillId="0" borderId="0" xfId="0" applyNumberFormat="1" applyFont="1" applyBorder="1" applyAlignment="1">
      <alignment horizontal="right" vertical="center" wrapText="1"/>
    </xf>
    <xf numFmtId="0" fontId="17" fillId="0" borderId="13" xfId="0" applyNumberFormat="1" applyFont="1" applyBorder="1" applyAlignment="1">
      <alignment horizontal="right" vertical="center"/>
    </xf>
    <xf numFmtId="0" fontId="17" fillId="0" borderId="14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20" fontId="17" fillId="0" borderId="14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Border="1" applyAlignment="1">
      <alignment vertical="center"/>
    </xf>
    <xf numFmtId="2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2" fillId="33" borderId="16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2" fontId="18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80" fontId="20" fillId="0" borderId="0" xfId="0" applyNumberFormat="1" applyFont="1" applyBorder="1" applyAlignment="1">
      <alignment horizontal="center" vertical="center"/>
    </xf>
    <xf numFmtId="180" fontId="18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vertical="center"/>
    </xf>
    <xf numFmtId="2" fontId="17" fillId="0" borderId="14" xfId="0" applyNumberFormat="1" applyFont="1" applyFill="1" applyBorder="1" applyAlignment="1">
      <alignment vertical="center"/>
    </xf>
    <xf numFmtId="49" fontId="15" fillId="32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left" vertical="center"/>
    </xf>
    <xf numFmtId="20" fontId="12" fillId="0" borderId="0" xfId="0" applyNumberFormat="1" applyFont="1" applyFill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left" vertical="center"/>
    </xf>
    <xf numFmtId="0" fontId="17" fillId="34" borderId="10" xfId="0" applyNumberFormat="1" applyFont="1" applyFill="1" applyBorder="1" applyAlignment="1">
      <alignment vertical="center"/>
    </xf>
    <xf numFmtId="20" fontId="17" fillId="34" borderId="10" xfId="0" applyNumberFormat="1" applyFont="1" applyFill="1" applyBorder="1" applyAlignment="1">
      <alignment horizontal="center" vertical="center"/>
    </xf>
    <xf numFmtId="10" fontId="17" fillId="34" borderId="12" xfId="0" applyNumberFormat="1" applyFont="1" applyFill="1" applyBorder="1" applyAlignment="1">
      <alignment horizontal="center" vertical="center"/>
    </xf>
    <xf numFmtId="0" fontId="17" fillId="34" borderId="13" xfId="0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left" vertical="center"/>
    </xf>
    <xf numFmtId="0" fontId="17" fillId="34" borderId="14" xfId="0" applyNumberFormat="1" applyFont="1" applyFill="1" applyBorder="1" applyAlignment="1">
      <alignment vertical="center"/>
    </xf>
    <xf numFmtId="20" fontId="17" fillId="34" borderId="14" xfId="0" applyNumberFormat="1" applyFont="1" applyFill="1" applyBorder="1" applyAlignment="1">
      <alignment horizontal="center" vertical="center"/>
    </xf>
    <xf numFmtId="20" fontId="17" fillId="34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32" borderId="11" xfId="0" applyNumberFormat="1" applyFont="1" applyFill="1" applyBorder="1" applyAlignment="1">
      <alignment horizontal="center" vertical="center"/>
    </xf>
    <xf numFmtId="0" fontId="16" fillId="32" borderId="10" xfId="0" applyNumberFormat="1" applyFont="1" applyFill="1" applyBorder="1" applyAlignment="1">
      <alignment horizontal="left" vertical="center"/>
    </xf>
    <xf numFmtId="0" fontId="12" fillId="35" borderId="17" xfId="0" applyNumberFormat="1" applyFont="1" applyFill="1" applyBorder="1" applyAlignment="1">
      <alignment vertical="center"/>
    </xf>
    <xf numFmtId="20" fontId="12" fillId="35" borderId="10" xfId="0" applyNumberFormat="1" applyFont="1" applyFill="1" applyBorder="1" applyAlignment="1">
      <alignment horizontal="center" vertical="center"/>
    </xf>
    <xf numFmtId="20" fontId="12" fillId="35" borderId="12" xfId="0" applyNumberFormat="1" applyFont="1" applyFill="1" applyBorder="1" applyAlignment="1">
      <alignment horizontal="center" vertical="center"/>
    </xf>
    <xf numFmtId="0" fontId="14" fillId="32" borderId="13" xfId="0" applyNumberFormat="1" applyFont="1" applyFill="1" applyBorder="1" applyAlignment="1">
      <alignment horizontal="center" vertical="center"/>
    </xf>
    <xf numFmtId="0" fontId="16" fillId="32" borderId="14" xfId="0" applyNumberFormat="1" applyFont="1" applyFill="1" applyBorder="1" applyAlignment="1">
      <alignment horizontal="left" vertical="center"/>
    </xf>
    <xf numFmtId="0" fontId="12" fillId="35" borderId="18" xfId="0" applyNumberFormat="1" applyFont="1" applyFill="1" applyBorder="1" applyAlignment="1">
      <alignment vertical="center"/>
    </xf>
    <xf numFmtId="20" fontId="12" fillId="35" borderId="14" xfId="0" applyNumberFormat="1" applyFont="1" applyFill="1" applyBorder="1" applyAlignment="1">
      <alignment horizontal="center" vertical="center"/>
    </xf>
    <xf numFmtId="20" fontId="12" fillId="35" borderId="15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vertical="center"/>
    </xf>
    <xf numFmtId="20" fontId="21" fillId="0" borderId="0" xfId="0" applyNumberFormat="1" applyFont="1" applyFill="1" applyBorder="1" applyAlignment="1">
      <alignment horizontal="center" vertical="center"/>
    </xf>
    <xf numFmtId="20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85" fontId="12" fillId="0" borderId="0" xfId="0" applyNumberFormat="1" applyFont="1" applyBorder="1" applyAlignment="1">
      <alignment horizontal="center" vertical="center"/>
    </xf>
    <xf numFmtId="186" fontId="12" fillId="0" borderId="0" xfId="0" applyNumberFormat="1" applyFont="1" applyBorder="1" applyAlignment="1">
      <alignment horizontal="center" vertical="center"/>
    </xf>
    <xf numFmtId="10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20" fontId="12" fillId="36" borderId="0" xfId="0" applyNumberFormat="1" applyFont="1" applyFill="1" applyBorder="1" applyAlignment="1" applyProtection="1">
      <alignment horizontal="center" vertical="center"/>
      <protection hidden="1" locked="0"/>
    </xf>
    <xf numFmtId="187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37" borderId="0" xfId="0" applyNumberFormat="1" applyFont="1" applyFill="1" applyBorder="1" applyAlignment="1">
      <alignment horizontal="center" vertical="center"/>
    </xf>
    <xf numFmtId="0" fontId="18" fillId="37" borderId="0" xfId="0" applyNumberFormat="1" applyFont="1" applyFill="1" applyBorder="1" applyAlignment="1">
      <alignment horizontal="left" vertical="center"/>
    </xf>
    <xf numFmtId="0" fontId="17" fillId="33" borderId="16" xfId="0" applyNumberFormat="1" applyFont="1" applyFill="1" applyBorder="1" applyAlignment="1">
      <alignment vertical="center"/>
    </xf>
    <xf numFmtId="2" fontId="12" fillId="37" borderId="0" xfId="0" applyNumberFormat="1" applyFont="1" applyFill="1" applyBorder="1" applyAlignment="1">
      <alignment horizontal="center" vertical="center"/>
    </xf>
    <xf numFmtId="20" fontId="12" fillId="37" borderId="0" xfId="0" applyNumberFormat="1" applyFont="1" applyFill="1" applyBorder="1" applyAlignment="1">
      <alignment horizontal="center" vertical="center"/>
    </xf>
    <xf numFmtId="188" fontId="12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2" fontId="12" fillId="0" borderId="0" xfId="56" applyNumberFormat="1" applyFont="1" applyFill="1" applyBorder="1" applyAlignment="1">
      <alignment horizontal="center" vertical="center"/>
      <protection/>
    </xf>
    <xf numFmtId="0" fontId="17" fillId="33" borderId="19" xfId="0" applyNumberFormat="1" applyFont="1" applyFill="1" applyBorder="1" applyAlignment="1">
      <alignment vertical="center"/>
    </xf>
    <xf numFmtId="0" fontId="17" fillId="33" borderId="20" xfId="0" applyFont="1" applyFill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2" fontId="12" fillId="0" borderId="14" xfId="0" applyNumberFormat="1" applyFont="1" applyBorder="1" applyAlignment="1">
      <alignment horizontal="center" vertical="center"/>
    </xf>
    <xf numFmtId="20" fontId="12" fillId="0" borderId="14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 textRotation="90"/>
    </xf>
    <xf numFmtId="0" fontId="17" fillId="33" borderId="2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20" fontId="17" fillId="0" borderId="0" xfId="0" applyNumberFormat="1" applyFont="1" applyBorder="1" applyAlignment="1">
      <alignment horizontal="center" vertical="center"/>
    </xf>
    <xf numFmtId="0" fontId="18" fillId="33" borderId="21" xfId="0" applyFont="1" applyFill="1" applyBorder="1" applyAlignment="1">
      <alignment horizontal="left" vertical="center"/>
    </xf>
    <xf numFmtId="0" fontId="17" fillId="33" borderId="21" xfId="0" applyFont="1" applyFill="1" applyBorder="1" applyAlignment="1">
      <alignment vertical="center"/>
    </xf>
    <xf numFmtId="2" fontId="17" fillId="33" borderId="21" xfId="0" applyNumberFormat="1" applyFont="1" applyFill="1" applyBorder="1" applyAlignment="1">
      <alignment horizontal="center" vertical="center"/>
    </xf>
    <xf numFmtId="10" fontId="17" fillId="33" borderId="21" xfId="0" applyNumberFormat="1" applyFont="1" applyFill="1" applyBorder="1" applyAlignment="1">
      <alignment horizontal="center" vertical="center"/>
    </xf>
    <xf numFmtId="20" fontId="17" fillId="33" borderId="21" xfId="0" applyNumberFormat="1" applyFont="1" applyFill="1" applyBorder="1" applyAlignment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textRotation="90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20" fontId="17" fillId="0" borderId="15" xfId="0" applyNumberFormat="1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20" fontId="17" fillId="33" borderId="10" xfId="0" applyNumberFormat="1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20" fontId="17" fillId="33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20" fontId="12" fillId="0" borderId="0" xfId="0" applyNumberFormat="1" applyFont="1" applyAlignment="1">
      <alignment horizontal="center" vertical="center"/>
    </xf>
    <xf numFmtId="0" fontId="14" fillId="32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183" fontId="60" fillId="0" borderId="10" xfId="0" applyNumberFormat="1" applyFont="1" applyFill="1" applyBorder="1" applyAlignment="1">
      <alignment vertical="center" textRotation="90"/>
    </xf>
    <xf numFmtId="0" fontId="14" fillId="32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vertical="center"/>
    </xf>
    <xf numFmtId="0" fontId="19" fillId="0" borderId="23" xfId="0" applyFont="1" applyBorder="1" applyAlignment="1">
      <alignment horizontal="right"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7" fillId="38" borderId="10" xfId="0" applyFont="1" applyFill="1" applyBorder="1" applyAlignment="1">
      <alignment horizontal="center" vertical="center"/>
    </xf>
    <xf numFmtId="0" fontId="14" fillId="32" borderId="12" xfId="0" applyFont="1" applyFill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20" fontId="5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right" vertical="center"/>
    </xf>
    <xf numFmtId="0" fontId="14" fillId="32" borderId="24" xfId="0" applyFont="1" applyFill="1" applyBorder="1" applyAlignment="1">
      <alignment vertical="center"/>
    </xf>
    <xf numFmtId="0" fontId="14" fillId="32" borderId="21" xfId="0" applyFont="1" applyFill="1" applyBorder="1" applyAlignment="1">
      <alignment horizontal="left" vertical="center"/>
    </xf>
    <xf numFmtId="0" fontId="16" fillId="32" borderId="21" xfId="0" applyFont="1" applyFill="1" applyBorder="1" applyAlignment="1">
      <alignment horizontal="left" vertical="center"/>
    </xf>
    <xf numFmtId="0" fontId="14" fillId="32" borderId="21" xfId="0" applyFont="1" applyFill="1" applyBorder="1" applyAlignment="1">
      <alignment horizontal="center" vertical="center"/>
    </xf>
    <xf numFmtId="20" fontId="14" fillId="32" borderId="21" xfId="0" applyNumberFormat="1" applyFont="1" applyFill="1" applyBorder="1" applyAlignment="1">
      <alignment horizontal="center" vertical="center"/>
    </xf>
    <xf numFmtId="0" fontId="14" fillId="32" borderId="21" xfId="0" applyFont="1" applyFill="1" applyBorder="1" applyAlignment="1">
      <alignment vertical="center"/>
    </xf>
    <xf numFmtId="0" fontId="14" fillId="32" borderId="21" xfId="0" applyFont="1" applyFill="1" applyBorder="1" applyAlignment="1">
      <alignment horizontal="right" vertical="center"/>
    </xf>
    <xf numFmtId="0" fontId="14" fillId="32" borderId="25" xfId="0" applyFont="1" applyFill="1" applyBorder="1" applyAlignment="1">
      <alignment vertical="center"/>
    </xf>
    <xf numFmtId="10" fontId="17" fillId="34" borderId="10" xfId="0" applyNumberFormat="1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0" fontId="19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center"/>
    </xf>
    <xf numFmtId="20" fontId="17" fillId="0" borderId="10" xfId="0" applyNumberFormat="1" applyFont="1" applyBorder="1" applyAlignment="1">
      <alignment horizontal="center" vertical="center"/>
    </xf>
    <xf numFmtId="20" fontId="17" fillId="0" borderId="14" xfId="0" applyNumberFormat="1" applyFont="1" applyBorder="1" applyAlignment="1">
      <alignment horizontal="center" vertical="center"/>
    </xf>
    <xf numFmtId="20" fontId="17" fillId="0" borderId="15" xfId="0" applyNumberFormat="1" applyFont="1" applyBorder="1" applyAlignment="1">
      <alignment horizontal="center" vertical="center"/>
    </xf>
    <xf numFmtId="20" fontId="12" fillId="0" borderId="0" xfId="0" applyNumberFormat="1" applyFont="1" applyFill="1" applyBorder="1" applyAlignment="1">
      <alignment horizontal="right" vertical="center" wrapText="1"/>
    </xf>
    <xf numFmtId="20" fontId="17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20" fontId="12" fillId="0" borderId="0" xfId="0" applyNumberFormat="1" applyFont="1" applyFill="1" applyAlignment="1">
      <alignment horizontal="center" vertical="center"/>
    </xf>
    <xf numFmtId="20" fontId="63" fillId="34" borderId="10" xfId="0" applyNumberFormat="1" applyFont="1" applyFill="1" applyBorder="1" applyAlignment="1">
      <alignment horizontal="center" vertical="center"/>
    </xf>
    <xf numFmtId="20" fontId="63" fillId="34" borderId="14" xfId="0" applyNumberFormat="1" applyFont="1" applyFill="1" applyBorder="1" applyAlignment="1">
      <alignment horizontal="center" vertical="center"/>
    </xf>
    <xf numFmtId="20" fontId="12" fillId="40" borderId="10" xfId="0" applyNumberFormat="1" applyFont="1" applyFill="1" applyBorder="1" applyAlignment="1">
      <alignment horizontal="center" vertical="center"/>
    </xf>
    <xf numFmtId="0" fontId="12" fillId="40" borderId="10" xfId="0" applyFont="1" applyFill="1" applyBorder="1" applyAlignment="1">
      <alignment horizontal="center" vertical="center"/>
    </xf>
    <xf numFmtId="20" fontId="12" fillId="40" borderId="14" xfId="0" applyNumberFormat="1" applyFont="1" applyFill="1" applyBorder="1" applyAlignment="1">
      <alignment horizontal="center" vertical="center"/>
    </xf>
    <xf numFmtId="0" fontId="12" fillId="40" borderId="14" xfId="0" applyFont="1" applyFill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20" fontId="18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20" fontId="12" fillId="0" borderId="28" xfId="0" applyNumberFormat="1" applyFont="1" applyFill="1" applyBorder="1" applyAlignment="1">
      <alignment horizontal="center" vertical="center"/>
    </xf>
    <xf numFmtId="20" fontId="12" fillId="40" borderId="26" xfId="0" applyNumberFormat="1" applyFont="1" applyFill="1" applyBorder="1" applyAlignment="1">
      <alignment horizontal="center" vertical="center"/>
    </xf>
    <xf numFmtId="20" fontId="12" fillId="40" borderId="27" xfId="0" applyNumberFormat="1" applyFont="1" applyFill="1" applyBorder="1" applyAlignment="1">
      <alignment horizontal="center" vertical="center"/>
    </xf>
    <xf numFmtId="20" fontId="12" fillId="0" borderId="26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20" fontId="12" fillId="0" borderId="27" xfId="0" applyNumberFormat="1" applyFont="1" applyFill="1" applyBorder="1" applyAlignment="1">
      <alignment horizontal="center" vertical="center"/>
    </xf>
    <xf numFmtId="20" fontId="12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2" fillId="0" borderId="27" xfId="0" applyNumberFormat="1" applyFont="1" applyBorder="1" applyAlignment="1">
      <alignment horizontal="center" vertical="center"/>
    </xf>
    <xf numFmtId="20" fontId="63" fillId="40" borderId="10" xfId="0" applyNumberFormat="1" applyFont="1" applyFill="1" applyBorder="1" applyAlignment="1">
      <alignment horizontal="center" vertical="center"/>
    </xf>
    <xf numFmtId="20" fontId="63" fillId="40" borderId="14" xfId="0" applyNumberFormat="1" applyFont="1" applyFill="1" applyBorder="1" applyAlignment="1">
      <alignment horizontal="center" vertical="center"/>
    </xf>
    <xf numFmtId="20" fontId="63" fillId="0" borderId="10" xfId="0" applyNumberFormat="1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left" vertical="center"/>
    </xf>
    <xf numFmtId="0" fontId="14" fillId="32" borderId="0" xfId="0" applyFont="1" applyFill="1" applyBorder="1" applyAlignment="1">
      <alignment horizontal="center" vertical="center"/>
    </xf>
    <xf numFmtId="20" fontId="14" fillId="32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20" fontId="62" fillId="0" borderId="0" xfId="0" applyNumberFormat="1" applyFont="1" applyFill="1" applyBorder="1" applyAlignment="1">
      <alignment horizontal="center" vertical="center" wrapText="1"/>
    </xf>
    <xf numFmtId="20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20" fontId="12" fillId="0" borderId="14" xfId="0" applyNumberFormat="1" applyFont="1" applyFill="1" applyBorder="1" applyAlignment="1">
      <alignment horizontal="right" vertical="center" wrapText="1"/>
    </xf>
    <xf numFmtId="20" fontId="63" fillId="0" borderId="0" xfId="0" applyNumberFormat="1" applyFont="1" applyBorder="1" applyAlignment="1">
      <alignment horizontal="center" vertical="center"/>
    </xf>
    <xf numFmtId="20" fontId="63" fillId="0" borderId="0" xfId="0" applyNumberFormat="1" applyFont="1" applyFill="1" applyAlignment="1">
      <alignment horizontal="center" vertical="center"/>
    </xf>
    <xf numFmtId="20" fontId="64" fillId="0" borderId="0" xfId="0" applyNumberFormat="1" applyFont="1" applyFill="1" applyAlignment="1">
      <alignment horizontal="center" vertical="center"/>
    </xf>
    <xf numFmtId="20" fontId="63" fillId="0" borderId="0" xfId="0" applyNumberFormat="1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20" fontId="62" fillId="0" borderId="0" xfId="0" applyNumberFormat="1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20" fontId="63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78" fontId="12" fillId="35" borderId="10" xfId="0" applyNumberFormat="1" applyFont="1" applyFill="1" applyBorder="1" applyAlignment="1" quotePrefix="1">
      <alignment horizontal="center" vertical="center"/>
    </xf>
    <xf numFmtId="0" fontId="12" fillId="0" borderId="14" xfId="0" applyFont="1" applyBorder="1" applyAlignment="1">
      <alignment horizontal="center" vertical="center"/>
    </xf>
    <xf numFmtId="183" fontId="21" fillId="41" borderId="26" xfId="0" applyNumberFormat="1" applyFont="1" applyFill="1" applyBorder="1" applyAlignment="1">
      <alignment horizontal="center" vertical="center" textRotation="90"/>
    </xf>
    <xf numFmtId="183" fontId="21" fillId="41" borderId="28" xfId="0" applyNumberFormat="1" applyFont="1" applyFill="1" applyBorder="1" applyAlignment="1">
      <alignment horizontal="center" vertical="center" textRotation="90"/>
    </xf>
    <xf numFmtId="183" fontId="21" fillId="41" borderId="27" xfId="0" applyNumberFormat="1" applyFont="1" applyFill="1" applyBorder="1" applyAlignment="1">
      <alignment horizontal="center" vertical="center" textRotation="90"/>
    </xf>
    <xf numFmtId="178" fontId="12" fillId="35" borderId="14" xfId="0" applyNumberFormat="1" applyFont="1" applyFill="1" applyBorder="1" applyAlignment="1" quotePrefix="1">
      <alignment horizontal="center" vertical="center"/>
    </xf>
    <xf numFmtId="178" fontId="17" fillId="34" borderId="10" xfId="0" applyNumberFormat="1" applyFont="1" applyFill="1" applyBorder="1" applyAlignment="1" quotePrefix="1">
      <alignment horizontal="center" vertical="center"/>
    </xf>
    <xf numFmtId="178" fontId="17" fillId="34" borderId="14" xfId="0" applyNumberFormat="1" applyFont="1" applyFill="1" applyBorder="1" applyAlignment="1" quotePrefix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183" fontId="60" fillId="41" borderId="26" xfId="0" applyNumberFormat="1" applyFont="1" applyFill="1" applyBorder="1" applyAlignment="1">
      <alignment horizontal="center" vertical="center" textRotation="90"/>
    </xf>
    <xf numFmtId="183" fontId="65" fillId="41" borderId="28" xfId="0" applyNumberFormat="1" applyFont="1" applyFill="1" applyBorder="1" applyAlignment="1">
      <alignment horizontal="center" vertical="center" textRotation="90"/>
    </xf>
    <xf numFmtId="183" fontId="65" fillId="41" borderId="27" xfId="0" applyNumberFormat="1" applyFont="1" applyFill="1" applyBorder="1" applyAlignment="1">
      <alignment horizontal="center" vertical="center" textRotation="90"/>
    </xf>
    <xf numFmtId="2" fontId="17" fillId="33" borderId="21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10" fontId="17" fillId="33" borderId="12" xfId="0" applyNumberFormat="1" applyFont="1" applyFill="1" applyBorder="1" applyAlignment="1">
      <alignment horizontal="center" vertical="center"/>
    </xf>
    <xf numFmtId="10" fontId="12" fillId="3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183" fontId="60" fillId="41" borderId="28" xfId="0" applyNumberFormat="1" applyFont="1" applyFill="1" applyBorder="1" applyAlignment="1">
      <alignment horizontal="center" vertical="center" textRotation="90"/>
    </xf>
    <xf numFmtId="183" fontId="60" fillId="41" borderId="27" xfId="0" applyNumberFormat="1" applyFont="1" applyFill="1" applyBorder="1" applyAlignment="1">
      <alignment horizontal="center" vertical="center" textRotation="90"/>
    </xf>
    <xf numFmtId="9" fontId="17" fillId="33" borderId="12" xfId="0" applyNumberFormat="1" applyFont="1" applyFill="1" applyBorder="1" applyAlignment="1">
      <alignment horizontal="center" vertical="center"/>
    </xf>
    <xf numFmtId="9" fontId="12" fillId="33" borderId="15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61" fillId="3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füzet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2">
    <dxf>
      <font>
        <color indexed="2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indexed="10"/>
      </font>
    </dxf>
    <dxf>
      <font>
        <color indexed="10"/>
      </font>
    </dxf>
    <dxf>
      <font>
        <color indexed="20"/>
      </font>
    </dxf>
    <dxf>
      <font>
        <color rgb="FF80008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showGridLines="0" zoomScale="115" zoomScaleNormal="115" zoomScalePageLayoutView="0" workbookViewId="0" topLeftCell="A10">
      <selection activeCell="O87" sqref="O87"/>
    </sheetView>
  </sheetViews>
  <sheetFormatPr defaultColWidth="9.00390625" defaultRowHeight="12.75"/>
  <cols>
    <col min="1" max="1" width="2.625" style="47" customWidth="1"/>
    <col min="2" max="2" width="1.75390625" style="61" customWidth="1"/>
    <col min="3" max="3" width="6.375" style="61" customWidth="1"/>
    <col min="4" max="4" width="3.125" style="171" customWidth="1"/>
    <col min="5" max="5" width="44.625" style="61" customWidth="1"/>
    <col min="6" max="8" width="9.375" style="60" customWidth="1"/>
    <col min="9" max="10" width="9.375" style="172" customWidth="1"/>
    <col min="11" max="11" width="1.75390625" style="61" customWidth="1"/>
    <col min="12" max="12" width="2.375" style="61" customWidth="1"/>
    <col min="13" max="13" width="1.75390625" style="61" customWidth="1"/>
    <col min="14" max="14" width="8.00390625" style="47" customWidth="1"/>
    <col min="15" max="15" width="9.125" style="60" customWidth="1"/>
    <col min="16" max="16384" width="9.125" style="61" customWidth="1"/>
  </cols>
  <sheetData>
    <row r="1" spans="1:15" s="37" customFormat="1" ht="18.75" customHeight="1">
      <c r="A1" s="29"/>
      <c r="B1" s="173"/>
      <c r="C1" s="31" t="s">
        <v>32</v>
      </c>
      <c r="D1" s="32"/>
      <c r="E1" s="33"/>
      <c r="F1" s="34"/>
      <c r="G1" s="34"/>
      <c r="H1" s="34"/>
      <c r="I1" s="35"/>
      <c r="J1" s="35"/>
      <c r="K1" s="30"/>
      <c r="L1" s="36" t="s">
        <v>64</v>
      </c>
      <c r="M1" s="199"/>
      <c r="O1" s="38"/>
    </row>
    <row r="2" spans="1:15" s="37" customFormat="1" ht="10.5" customHeight="1">
      <c r="A2" s="29"/>
      <c r="B2" s="174"/>
      <c r="C2" s="39"/>
      <c r="D2" s="40"/>
      <c r="E2" s="39"/>
      <c r="F2" s="39"/>
      <c r="G2" s="39"/>
      <c r="H2" s="39"/>
      <c r="I2" s="39"/>
      <c r="J2" s="39"/>
      <c r="K2" s="39"/>
      <c r="L2" s="39"/>
      <c r="M2" s="175"/>
      <c r="N2" s="41"/>
      <c r="O2" s="38"/>
    </row>
    <row r="3" spans="1:15" s="37" customFormat="1" ht="14.25" customHeight="1">
      <c r="A3" s="29"/>
      <c r="B3" s="176"/>
      <c r="C3" s="42" t="s">
        <v>20</v>
      </c>
      <c r="D3" s="43"/>
      <c r="E3" s="44" t="s">
        <v>0</v>
      </c>
      <c r="F3" s="45" t="s">
        <v>4</v>
      </c>
      <c r="G3" s="45" t="s">
        <v>6</v>
      </c>
      <c r="H3" s="45" t="s">
        <v>10</v>
      </c>
      <c r="I3" s="45" t="s">
        <v>7</v>
      </c>
      <c r="J3" s="46" t="s">
        <v>1</v>
      </c>
      <c r="L3" s="47"/>
      <c r="M3" s="177"/>
      <c r="N3" s="48"/>
      <c r="O3" s="38"/>
    </row>
    <row r="4" spans="1:15" s="37" customFormat="1" ht="14.25" customHeight="1">
      <c r="A4" s="29"/>
      <c r="B4" s="176"/>
      <c r="C4" s="49"/>
      <c r="D4" s="50" t="s">
        <v>21</v>
      </c>
      <c r="E4" s="51" t="s">
        <v>3</v>
      </c>
      <c r="F4" s="51" t="s">
        <v>5</v>
      </c>
      <c r="G4" s="52" t="s">
        <v>8</v>
      </c>
      <c r="H4" s="52" t="s">
        <v>9</v>
      </c>
      <c r="I4" s="52" t="s">
        <v>11</v>
      </c>
      <c r="J4" s="53" t="s">
        <v>12</v>
      </c>
      <c r="L4" s="47"/>
      <c r="M4" s="177"/>
      <c r="N4" s="54" t="s">
        <v>13</v>
      </c>
      <c r="O4" s="38"/>
    </row>
    <row r="5" spans="2:13" ht="14.25" customHeight="1">
      <c r="B5" s="178"/>
      <c r="C5" s="55" t="s">
        <v>61</v>
      </c>
      <c r="D5" s="56"/>
      <c r="E5" s="57" t="s">
        <v>73</v>
      </c>
      <c r="F5" s="58"/>
      <c r="G5" s="58"/>
      <c r="H5" s="58"/>
      <c r="I5" s="59"/>
      <c r="J5" s="59">
        <v>0.7152777777777778</v>
      </c>
      <c r="K5" s="47"/>
      <c r="L5" s="300">
        <v>0</v>
      </c>
      <c r="M5" s="179"/>
    </row>
    <row r="6" spans="2:14" ht="14.25" customHeight="1">
      <c r="B6" s="178"/>
      <c r="C6" s="55" t="s">
        <v>60</v>
      </c>
      <c r="D6" s="56"/>
      <c r="E6" s="62" t="s">
        <v>74</v>
      </c>
      <c r="F6" s="58"/>
      <c r="G6" s="58">
        <f>H6</f>
        <v>6.46</v>
      </c>
      <c r="H6" s="58">
        <v>6.46</v>
      </c>
      <c r="I6" s="59">
        <v>0.013888888888888888</v>
      </c>
      <c r="J6" s="59">
        <f>J5+I6</f>
        <v>0.7291666666666666</v>
      </c>
      <c r="K6" s="47"/>
      <c r="L6" s="301"/>
      <c r="M6" s="179"/>
      <c r="N6" s="63">
        <f>IF(H6&gt;0,H6/(HOUR(I6)+MINUTE(I6)/60)," ")</f>
        <v>19.380000000000003</v>
      </c>
    </row>
    <row r="7" spans="2:13" ht="14.25" customHeight="1">
      <c r="B7" s="178"/>
      <c r="C7" s="55"/>
      <c r="D7" s="56"/>
      <c r="E7" s="64" t="s">
        <v>63</v>
      </c>
      <c r="F7" s="58"/>
      <c r="G7" s="58"/>
      <c r="H7" s="58"/>
      <c r="I7" s="47"/>
      <c r="J7" s="59"/>
      <c r="K7" s="47"/>
      <c r="L7" s="301"/>
      <c r="M7" s="179"/>
    </row>
    <row r="8" spans="2:13" ht="14.25" customHeight="1">
      <c r="B8" s="178"/>
      <c r="C8" s="55" t="s">
        <v>59</v>
      </c>
      <c r="D8" s="56"/>
      <c r="E8" s="57" t="s">
        <v>110</v>
      </c>
      <c r="F8" s="58"/>
      <c r="G8" s="58"/>
      <c r="H8" s="58"/>
      <c r="I8" s="59">
        <v>0.003472222222222222</v>
      </c>
      <c r="J8" s="59">
        <f>J6+I8</f>
        <v>0.7326388888888888</v>
      </c>
      <c r="K8" s="47"/>
      <c r="L8" s="301"/>
      <c r="M8" s="179"/>
    </row>
    <row r="9" spans="2:14" ht="14.25" customHeight="1">
      <c r="B9" s="178"/>
      <c r="C9" s="55" t="s">
        <v>58</v>
      </c>
      <c r="D9" s="56"/>
      <c r="E9" s="57" t="s">
        <v>76</v>
      </c>
      <c r="F9" s="58"/>
      <c r="G9" s="58">
        <f>H9</f>
        <v>2.75</v>
      </c>
      <c r="H9" s="58">
        <v>2.75</v>
      </c>
      <c r="I9" s="59">
        <v>0.010416666666666666</v>
      </c>
      <c r="J9" s="59">
        <f>J8+I9</f>
        <v>0.7430555555555555</v>
      </c>
      <c r="K9" s="47"/>
      <c r="L9" s="301"/>
      <c r="M9" s="179"/>
      <c r="N9" s="63">
        <f>IF(H9&gt;0,H9/(HOUR(I9)+MINUTE(I9)/60)," ")</f>
        <v>11</v>
      </c>
    </row>
    <row r="10" spans="1:15" s="73" customFormat="1" ht="14.25" customHeight="1">
      <c r="A10" s="65"/>
      <c r="B10" s="180"/>
      <c r="C10" s="66"/>
      <c r="D10" s="56">
        <v>0</v>
      </c>
      <c r="E10" s="67" t="s">
        <v>55</v>
      </c>
      <c r="F10" s="68">
        <v>1.3</v>
      </c>
      <c r="G10" s="69"/>
      <c r="H10" s="69"/>
      <c r="I10" s="70"/>
      <c r="J10" s="71">
        <v>0.75</v>
      </c>
      <c r="K10" s="65"/>
      <c r="L10" s="301"/>
      <c r="M10" s="181"/>
      <c r="N10" s="65"/>
      <c r="O10" s="72"/>
    </row>
    <row r="11" spans="1:15" s="77" customFormat="1" ht="14.25" customHeight="1">
      <c r="A11" s="74"/>
      <c r="B11" s="200"/>
      <c r="C11" s="55" t="s">
        <v>56</v>
      </c>
      <c r="D11" s="74"/>
      <c r="E11" s="57" t="s">
        <v>77</v>
      </c>
      <c r="F11" s="74"/>
      <c r="G11" s="75"/>
      <c r="H11" s="75"/>
      <c r="I11" s="59">
        <v>0.006944444444444444</v>
      </c>
      <c r="J11" s="59">
        <v>0.7569444444444445</v>
      </c>
      <c r="K11" s="74"/>
      <c r="L11" s="301"/>
      <c r="M11" s="201"/>
      <c r="N11" s="74"/>
      <c r="O11" s="76"/>
    </row>
    <row r="12" spans="2:14" ht="14.25" customHeight="1">
      <c r="B12" s="178"/>
      <c r="C12" s="55" t="s">
        <v>57</v>
      </c>
      <c r="D12" s="56"/>
      <c r="E12" s="47" t="s">
        <v>78</v>
      </c>
      <c r="F12" s="58"/>
      <c r="G12" s="58">
        <f>H12</f>
        <v>38.4</v>
      </c>
      <c r="H12" s="58">
        <v>38.4</v>
      </c>
      <c r="I12" s="59">
        <v>0.052083333333333336</v>
      </c>
      <c r="J12" s="59">
        <f>J11+I12</f>
        <v>0.8090277777777779</v>
      </c>
      <c r="K12" s="47"/>
      <c r="L12" s="302"/>
      <c r="M12" s="179"/>
      <c r="N12" s="63">
        <f>IF(H12&gt;0,H12/(HOUR(I12)+MINUTE(I12)/60)," ")</f>
        <v>30.72</v>
      </c>
    </row>
    <row r="13" spans="1:15" s="37" customFormat="1" ht="102" customHeight="1">
      <c r="A13" s="29"/>
      <c r="B13" s="202"/>
      <c r="C13" s="78"/>
      <c r="D13" s="79"/>
      <c r="E13" s="80"/>
      <c r="F13" s="81"/>
      <c r="G13" s="81"/>
      <c r="H13" s="81"/>
      <c r="I13" s="81"/>
      <c r="J13" s="80"/>
      <c r="K13" s="80"/>
      <c r="L13" s="80"/>
      <c r="M13" s="203"/>
      <c r="O13" s="38"/>
    </row>
    <row r="14" spans="1:15" s="37" customFormat="1" ht="18.75" customHeight="1">
      <c r="A14" s="29"/>
      <c r="B14" s="173"/>
      <c r="C14" s="82" t="s">
        <v>32</v>
      </c>
      <c r="D14" s="32"/>
      <c r="E14" s="33"/>
      <c r="F14" s="34"/>
      <c r="G14" s="34"/>
      <c r="H14" s="34"/>
      <c r="I14" s="35"/>
      <c r="J14" s="35"/>
      <c r="K14" s="30"/>
      <c r="L14" s="36" t="s">
        <v>27</v>
      </c>
      <c r="M14" s="199"/>
      <c r="O14" s="38"/>
    </row>
    <row r="15" spans="1:15" s="37" customFormat="1" ht="10.5" customHeight="1">
      <c r="A15" s="29"/>
      <c r="B15" s="174"/>
      <c r="C15" s="83"/>
      <c r="D15" s="40"/>
      <c r="E15" s="39"/>
      <c r="F15" s="39"/>
      <c r="G15" s="39"/>
      <c r="H15" s="39"/>
      <c r="I15" s="39"/>
      <c r="J15" s="39"/>
      <c r="K15" s="39"/>
      <c r="L15" s="39"/>
      <c r="M15" s="175"/>
      <c r="N15" s="41"/>
      <c r="O15" s="38"/>
    </row>
    <row r="16" spans="1:15" s="37" customFormat="1" ht="14.25" customHeight="1">
      <c r="A16" s="29"/>
      <c r="B16" s="176"/>
      <c r="C16" s="84" t="s">
        <v>20</v>
      </c>
      <c r="D16" s="43"/>
      <c r="E16" s="44" t="s">
        <v>0</v>
      </c>
      <c r="F16" s="45" t="s">
        <v>4</v>
      </c>
      <c r="G16" s="45" t="s">
        <v>6</v>
      </c>
      <c r="H16" s="45" t="s">
        <v>10</v>
      </c>
      <c r="I16" s="45" t="s">
        <v>7</v>
      </c>
      <c r="J16" s="46" t="s">
        <v>1</v>
      </c>
      <c r="L16" s="307"/>
      <c r="M16" s="177"/>
      <c r="N16" s="48"/>
      <c r="O16" s="38"/>
    </row>
    <row r="17" spans="1:15" s="37" customFormat="1" ht="14.25" customHeight="1">
      <c r="A17" s="29"/>
      <c r="B17" s="176"/>
      <c r="C17" s="85"/>
      <c r="D17" s="49" t="s">
        <v>21</v>
      </c>
      <c r="E17" s="51" t="s">
        <v>3</v>
      </c>
      <c r="F17" s="51" t="s">
        <v>5</v>
      </c>
      <c r="G17" s="52" t="s">
        <v>8</v>
      </c>
      <c r="H17" s="52" t="s">
        <v>9</v>
      </c>
      <c r="I17" s="52" t="s">
        <v>11</v>
      </c>
      <c r="J17" s="53" t="s">
        <v>12</v>
      </c>
      <c r="L17" s="307"/>
      <c r="M17" s="177"/>
      <c r="N17" s="54" t="s">
        <v>13</v>
      </c>
      <c r="O17" s="38"/>
    </row>
    <row r="18" spans="1:15" s="37" customFormat="1" ht="14.25" customHeight="1">
      <c r="A18" s="29"/>
      <c r="B18" s="176"/>
      <c r="C18" s="86"/>
      <c r="D18" s="87"/>
      <c r="E18" s="88"/>
      <c r="F18" s="88"/>
      <c r="G18" s="89"/>
      <c r="H18" s="89"/>
      <c r="I18" s="89"/>
      <c r="J18" s="88"/>
      <c r="L18" s="307"/>
      <c r="M18" s="177"/>
      <c r="N18" s="57"/>
      <c r="O18" s="38"/>
    </row>
    <row r="19" spans="1:16" s="37" customFormat="1" ht="14.25" customHeight="1">
      <c r="A19" s="29"/>
      <c r="B19" s="176"/>
      <c r="C19" s="90" t="s">
        <v>62</v>
      </c>
      <c r="D19" s="91"/>
      <c r="E19" s="62" t="s">
        <v>79</v>
      </c>
      <c r="F19" s="58"/>
      <c r="G19" s="58"/>
      <c r="H19" s="58"/>
      <c r="I19" s="92"/>
      <c r="J19" s="93">
        <v>0.3229166666666667</v>
      </c>
      <c r="L19" s="307"/>
      <c r="M19" s="177"/>
      <c r="N19" s="94"/>
      <c r="O19" s="38"/>
      <c r="P19" s="57"/>
    </row>
    <row r="20" spans="1:16" s="37" customFormat="1" ht="14.25" customHeight="1">
      <c r="A20" s="29"/>
      <c r="B20" s="176"/>
      <c r="C20" s="95"/>
      <c r="D20" s="96"/>
      <c r="E20" s="97" t="s">
        <v>80</v>
      </c>
      <c r="F20" s="295">
        <v>0</v>
      </c>
      <c r="G20" s="295">
        <v>0</v>
      </c>
      <c r="H20" s="295">
        <v>0</v>
      </c>
      <c r="I20" s="98"/>
      <c r="J20" s="99"/>
      <c r="L20" s="307"/>
      <c r="M20" s="177"/>
      <c r="N20" s="57"/>
      <c r="O20" s="38"/>
      <c r="P20" s="57"/>
    </row>
    <row r="21" spans="1:16" s="37" customFormat="1" ht="14.25" customHeight="1">
      <c r="A21" s="29"/>
      <c r="B21" s="176"/>
      <c r="C21" s="100"/>
      <c r="D21" s="101"/>
      <c r="E21" s="102" t="s">
        <v>17</v>
      </c>
      <c r="F21" s="296"/>
      <c r="G21" s="296"/>
      <c r="H21" s="296"/>
      <c r="I21" s="103"/>
      <c r="J21" s="104"/>
      <c r="L21" s="307"/>
      <c r="M21" s="177"/>
      <c r="O21" s="38"/>
      <c r="P21" s="57"/>
    </row>
    <row r="22" spans="1:15" s="107" customFormat="1" ht="14.25" customHeight="1">
      <c r="A22" s="28"/>
      <c r="B22" s="184"/>
      <c r="C22" s="54">
        <v>0</v>
      </c>
      <c r="D22" s="105"/>
      <c r="E22" s="62" t="s">
        <v>81</v>
      </c>
      <c r="F22" s="37"/>
      <c r="G22" s="37"/>
      <c r="H22" s="37"/>
      <c r="I22" s="92">
        <v>0.006944444444444444</v>
      </c>
      <c r="J22" s="92">
        <f>J19+I22</f>
        <v>0.3298611111111111</v>
      </c>
      <c r="K22" s="37"/>
      <c r="L22" s="291">
        <v>1</v>
      </c>
      <c r="M22" s="185"/>
      <c r="N22" s="37"/>
      <c r="O22" s="106"/>
    </row>
    <row r="23" spans="1:15" s="107" customFormat="1" ht="14.25" customHeight="1">
      <c r="A23" s="28"/>
      <c r="B23" s="184"/>
      <c r="C23" s="108" t="s">
        <v>111</v>
      </c>
      <c r="D23" s="109"/>
      <c r="E23" s="110" t="s">
        <v>30</v>
      </c>
      <c r="F23" s="289">
        <f>F27+F29</f>
        <v>21.39</v>
      </c>
      <c r="G23" s="289">
        <f>H23-F23</f>
        <v>65.8</v>
      </c>
      <c r="H23" s="289">
        <f>H26+H28+46.69</f>
        <v>87.19</v>
      </c>
      <c r="I23" s="111"/>
      <c r="J23" s="112"/>
      <c r="K23" s="37"/>
      <c r="L23" s="292"/>
      <c r="M23" s="185"/>
      <c r="N23" s="37"/>
      <c r="O23" s="106"/>
    </row>
    <row r="24" spans="1:18" s="107" customFormat="1" ht="14.25" customHeight="1">
      <c r="A24" s="28"/>
      <c r="B24" s="184"/>
      <c r="C24" s="113">
        <v>1</v>
      </c>
      <c r="D24" s="114"/>
      <c r="E24" s="115" t="s">
        <v>16</v>
      </c>
      <c r="F24" s="290"/>
      <c r="G24" s="290"/>
      <c r="H24" s="290"/>
      <c r="I24" s="116"/>
      <c r="J24" s="117"/>
      <c r="K24" s="37"/>
      <c r="L24" s="292"/>
      <c r="M24" s="185"/>
      <c r="N24" s="37"/>
      <c r="O24" s="106"/>
      <c r="R24" s="107">
        <v>44.21</v>
      </c>
    </row>
    <row r="25" spans="1:19" s="107" customFormat="1" ht="14.25" customHeight="1">
      <c r="A25" s="28"/>
      <c r="B25" s="184"/>
      <c r="C25" s="38"/>
      <c r="D25" s="105"/>
      <c r="E25" s="118" t="s">
        <v>15</v>
      </c>
      <c r="F25" s="37"/>
      <c r="G25" s="37"/>
      <c r="H25" s="37"/>
      <c r="I25" s="37"/>
      <c r="J25" s="92"/>
      <c r="K25" s="37"/>
      <c r="L25" s="292"/>
      <c r="M25" s="185"/>
      <c r="O25" s="106"/>
      <c r="R25" s="107">
        <v>16.29</v>
      </c>
      <c r="S25" s="107">
        <v>17.96</v>
      </c>
    </row>
    <row r="26" spans="1:19" ht="14.25" customHeight="1">
      <c r="A26" s="28"/>
      <c r="B26" s="178"/>
      <c r="C26" s="119">
        <v>1</v>
      </c>
      <c r="D26" s="91"/>
      <c r="E26" s="62" t="s">
        <v>23</v>
      </c>
      <c r="F26" s="58"/>
      <c r="G26" s="58">
        <f>H26-F25</f>
        <v>17.7</v>
      </c>
      <c r="H26" s="58">
        <v>17.7</v>
      </c>
      <c r="I26" s="92">
        <v>0.017361111111111112</v>
      </c>
      <c r="J26" s="93">
        <f>J22+I26</f>
        <v>0.3472222222222222</v>
      </c>
      <c r="K26" s="47"/>
      <c r="L26" s="292"/>
      <c r="M26" s="179"/>
      <c r="N26" s="63">
        <f>IF(H26&gt;0,H26/(HOUR(I26)+MINUTE(I26)/60)," ")</f>
        <v>42.48</v>
      </c>
      <c r="S26" s="61">
        <f>R24-R25</f>
        <v>27.92</v>
      </c>
    </row>
    <row r="27" spans="1:19" ht="14.25" customHeight="1">
      <c r="A27" s="28"/>
      <c r="B27" s="178"/>
      <c r="C27" s="120" t="s">
        <v>14</v>
      </c>
      <c r="D27" s="91">
        <f>C26</f>
        <v>1</v>
      </c>
      <c r="E27" s="121" t="s">
        <v>24</v>
      </c>
      <c r="F27" s="68">
        <v>6.41</v>
      </c>
      <c r="G27" s="58"/>
      <c r="H27" s="58"/>
      <c r="I27" s="122">
        <v>0.0020833333333333333</v>
      </c>
      <c r="J27" s="123">
        <f aca="true" t="shared" si="0" ref="J27:J36">J26+I27</f>
        <v>0.34930555555555554</v>
      </c>
      <c r="K27" s="47"/>
      <c r="L27" s="292"/>
      <c r="M27" s="179"/>
      <c r="N27" s="124"/>
      <c r="S27" s="61">
        <v>14.7</v>
      </c>
    </row>
    <row r="28" spans="1:19" ht="14.25" customHeight="1">
      <c r="A28" s="28"/>
      <c r="B28" s="178"/>
      <c r="C28" s="119">
        <v>2</v>
      </c>
      <c r="D28" s="91"/>
      <c r="E28" s="62" t="s">
        <v>25</v>
      </c>
      <c r="F28" s="58"/>
      <c r="G28" s="58">
        <f>H28-F27</f>
        <v>16.39</v>
      </c>
      <c r="H28" s="58">
        <v>22.8</v>
      </c>
      <c r="I28" s="92">
        <v>0.019444444444444445</v>
      </c>
      <c r="J28" s="93">
        <f t="shared" si="0"/>
        <v>0.36874999999999997</v>
      </c>
      <c r="K28" s="47"/>
      <c r="L28" s="292"/>
      <c r="M28" s="179"/>
      <c r="N28" s="63">
        <f>IF(H28&gt;0,H28/(HOUR(I28)+MINUTE(I28)/60)," ")</f>
        <v>48.85714285714286</v>
      </c>
      <c r="S28" s="61">
        <f>SUM(S25:S27)</f>
        <v>60.58</v>
      </c>
    </row>
    <row r="29" spans="1:14" ht="14.25" customHeight="1">
      <c r="A29" s="28"/>
      <c r="B29" s="178"/>
      <c r="C29" s="120" t="s">
        <v>14</v>
      </c>
      <c r="D29" s="91">
        <f>C28</f>
        <v>2</v>
      </c>
      <c r="E29" s="121" t="s">
        <v>26</v>
      </c>
      <c r="F29" s="68">
        <v>14.98</v>
      </c>
      <c r="G29" s="58"/>
      <c r="H29" s="58"/>
      <c r="I29" s="122">
        <v>0.0020833333333333333</v>
      </c>
      <c r="J29" s="123">
        <f t="shared" si="0"/>
        <v>0.3708333333333333</v>
      </c>
      <c r="K29" s="47"/>
      <c r="L29" s="292"/>
      <c r="M29" s="179"/>
      <c r="N29" s="124"/>
    </row>
    <row r="30" spans="1:14" ht="14.25" customHeight="1">
      <c r="A30" s="28"/>
      <c r="B30" s="178"/>
      <c r="C30" s="108" t="s">
        <v>111</v>
      </c>
      <c r="D30" s="109"/>
      <c r="E30" s="110" t="s">
        <v>103</v>
      </c>
      <c r="F30" s="289">
        <f>F33+F35</f>
        <v>22.700000000000003</v>
      </c>
      <c r="G30" s="289">
        <f>H30-F30</f>
        <v>46.519999999999996</v>
      </c>
      <c r="H30" s="289">
        <f>H34+H36+13.98</f>
        <v>69.22</v>
      </c>
      <c r="I30" s="111"/>
      <c r="J30" s="112"/>
      <c r="K30" s="47"/>
      <c r="L30" s="292"/>
      <c r="M30" s="179"/>
      <c r="N30" s="124"/>
    </row>
    <row r="31" spans="1:14" ht="14.25" customHeight="1">
      <c r="A31" s="28"/>
      <c r="B31" s="178"/>
      <c r="C31" s="113">
        <v>2</v>
      </c>
      <c r="D31" s="114"/>
      <c r="E31" s="115" t="s">
        <v>16</v>
      </c>
      <c r="F31" s="290"/>
      <c r="G31" s="290"/>
      <c r="H31" s="290"/>
      <c r="I31" s="116"/>
      <c r="J31" s="117"/>
      <c r="K31" s="47"/>
      <c r="L31" s="292"/>
      <c r="M31" s="179"/>
      <c r="N31" s="124"/>
    </row>
    <row r="32" spans="1:14" ht="14.25" customHeight="1">
      <c r="A32" s="28"/>
      <c r="B32" s="178"/>
      <c r="C32" s="119">
        <v>3</v>
      </c>
      <c r="D32" s="91"/>
      <c r="E32" s="62" t="s">
        <v>108</v>
      </c>
      <c r="F32" s="58"/>
      <c r="G32" s="58">
        <f>H32-F29</f>
        <v>45.69</v>
      </c>
      <c r="H32" s="58">
        <v>60.67</v>
      </c>
      <c r="I32" s="92">
        <v>0.05555555555555555</v>
      </c>
      <c r="J32" s="93">
        <f>J29+I32</f>
        <v>0.4263888888888888</v>
      </c>
      <c r="K32" s="47"/>
      <c r="L32" s="292"/>
      <c r="M32" s="179"/>
      <c r="N32" s="63">
        <f>IF(H32&gt;0,H32/(HOUR(I32)+MINUTE(I32)/60)," ")</f>
        <v>45.502500000000005</v>
      </c>
    </row>
    <row r="33" spans="1:14" ht="14.25" customHeight="1">
      <c r="A33" s="28"/>
      <c r="B33" s="178"/>
      <c r="C33" s="120" t="s">
        <v>14</v>
      </c>
      <c r="D33" s="91">
        <f>C32</f>
        <v>3</v>
      </c>
      <c r="E33" s="121" t="s">
        <v>101</v>
      </c>
      <c r="F33" s="68">
        <v>11.3</v>
      </c>
      <c r="G33" s="58"/>
      <c r="H33" s="58"/>
      <c r="I33" s="122">
        <v>0.0020833333333333333</v>
      </c>
      <c r="J33" s="123">
        <f t="shared" si="0"/>
        <v>0.42847222222222214</v>
      </c>
      <c r="K33" s="47"/>
      <c r="L33" s="292"/>
      <c r="M33" s="179"/>
      <c r="N33" s="124"/>
    </row>
    <row r="34" spans="1:14" ht="14.25" customHeight="1">
      <c r="A34" s="28"/>
      <c r="B34" s="178"/>
      <c r="C34" s="119">
        <v>4</v>
      </c>
      <c r="D34" s="91"/>
      <c r="E34" s="62" t="s">
        <v>109</v>
      </c>
      <c r="F34" s="58"/>
      <c r="G34" s="58">
        <f>H34-F33</f>
        <v>21.900000000000002</v>
      </c>
      <c r="H34" s="58">
        <v>33.2</v>
      </c>
      <c r="I34" s="92">
        <v>0.027777777777777776</v>
      </c>
      <c r="J34" s="93">
        <f t="shared" si="0"/>
        <v>0.45624999999999993</v>
      </c>
      <c r="K34" s="47"/>
      <c r="L34" s="292"/>
      <c r="M34" s="179"/>
      <c r="N34" s="63">
        <f>IF(H34&gt;0,H34/(HOUR(I34)+MINUTE(I34)/60)," ")</f>
        <v>49.800000000000004</v>
      </c>
    </row>
    <row r="35" spans="1:14" ht="14.25" customHeight="1">
      <c r="A35" s="28"/>
      <c r="B35" s="178"/>
      <c r="C35" s="120" t="s">
        <v>14</v>
      </c>
      <c r="D35" s="91">
        <v>4</v>
      </c>
      <c r="E35" s="121" t="s">
        <v>102</v>
      </c>
      <c r="F35" s="68">
        <v>11.4</v>
      </c>
      <c r="G35" s="58"/>
      <c r="H35" s="58"/>
      <c r="I35" s="122">
        <v>0.0020833333333333333</v>
      </c>
      <c r="J35" s="123">
        <f t="shared" si="0"/>
        <v>0.45833333333333326</v>
      </c>
      <c r="K35" s="47"/>
      <c r="L35" s="292"/>
      <c r="M35" s="179"/>
      <c r="N35" s="124"/>
    </row>
    <row r="36" spans="1:14" ht="14.25" customHeight="1">
      <c r="A36" s="28"/>
      <c r="B36" s="178"/>
      <c r="C36" s="125">
        <f>C34</f>
        <v>4</v>
      </c>
      <c r="D36" s="91"/>
      <c r="E36" s="118" t="s">
        <v>82</v>
      </c>
      <c r="F36" s="94"/>
      <c r="G36" s="58">
        <f>H36-F35</f>
        <v>10.639999999999999</v>
      </c>
      <c r="H36" s="58">
        <v>22.04</v>
      </c>
      <c r="I36" s="92">
        <v>0.017361111111111112</v>
      </c>
      <c r="J36" s="93">
        <f t="shared" si="0"/>
        <v>0.47569444444444436</v>
      </c>
      <c r="K36" s="47"/>
      <c r="L36" s="292"/>
      <c r="M36" s="179"/>
      <c r="N36" s="63">
        <f>IF(H36&gt;0,H36/(HOUR(I36)+MINUTE(I36)/60)," ")</f>
        <v>52.895999999999994</v>
      </c>
    </row>
    <row r="37" spans="1:14" ht="14.25" customHeight="1">
      <c r="A37" s="28"/>
      <c r="B37" s="178"/>
      <c r="C37" s="119"/>
      <c r="D37" s="91"/>
      <c r="E37" s="64" t="s">
        <v>22</v>
      </c>
      <c r="F37" s="94"/>
      <c r="G37" s="58"/>
      <c r="H37" s="58"/>
      <c r="I37" s="92"/>
      <c r="J37" s="93"/>
      <c r="K37" s="47"/>
      <c r="L37" s="292"/>
      <c r="M37" s="179"/>
      <c r="N37" s="63" t="str">
        <f>IF(H37&gt;0,H37/(HOUR(I37)+MINUTE(I37)/60)," ")</f>
        <v> </v>
      </c>
    </row>
    <row r="38" spans="1:14" ht="14.25" customHeight="1">
      <c r="A38" s="28"/>
      <c r="B38" s="178"/>
      <c r="C38" s="126">
        <f>C34</f>
        <v>4</v>
      </c>
      <c r="D38" s="91"/>
      <c r="E38" s="62" t="s">
        <v>83</v>
      </c>
      <c r="F38" s="58"/>
      <c r="G38" s="58"/>
      <c r="H38" s="58"/>
      <c r="I38" s="92">
        <v>0.003472222222222222</v>
      </c>
      <c r="J38" s="93">
        <f>J36+I38</f>
        <v>0.4791666666666666</v>
      </c>
      <c r="K38" s="47"/>
      <c r="L38" s="292"/>
      <c r="M38" s="179"/>
      <c r="N38" s="124"/>
    </row>
    <row r="39" spans="1:14" ht="14.25" customHeight="1">
      <c r="A39" s="28"/>
      <c r="B39" s="178"/>
      <c r="C39" s="95"/>
      <c r="D39" s="96"/>
      <c r="E39" s="97" t="s">
        <v>84</v>
      </c>
      <c r="F39" s="295">
        <f>F27+F29+F33+F35</f>
        <v>44.089999999999996</v>
      </c>
      <c r="G39" s="295">
        <f>G26+G28+G32+G34+G36</f>
        <v>112.32000000000001</v>
      </c>
      <c r="H39" s="295">
        <f>H26+H28+H32+H34+H36</f>
        <v>156.41</v>
      </c>
      <c r="I39" s="98"/>
      <c r="J39" s="99"/>
      <c r="K39" s="47"/>
      <c r="L39" s="292"/>
      <c r="M39" s="179"/>
      <c r="N39" s="127"/>
    </row>
    <row r="40" spans="1:14" ht="14.25" customHeight="1">
      <c r="A40" s="28"/>
      <c r="B40" s="178"/>
      <c r="C40" s="100"/>
      <c r="D40" s="101"/>
      <c r="E40" s="102" t="s">
        <v>17</v>
      </c>
      <c r="F40" s="290"/>
      <c r="G40" s="290"/>
      <c r="H40" s="290"/>
      <c r="I40" s="103"/>
      <c r="J40" s="104"/>
      <c r="K40" s="47"/>
      <c r="L40" s="292"/>
      <c r="M40" s="179"/>
      <c r="N40" s="128">
        <f>J48-J27</f>
        <v>0.17708333333333326</v>
      </c>
    </row>
    <row r="41" spans="1:14" ht="14.25" customHeight="1">
      <c r="A41" s="28"/>
      <c r="B41" s="178"/>
      <c r="C41" s="129">
        <f>C34</f>
        <v>4</v>
      </c>
      <c r="D41" s="91"/>
      <c r="E41" s="62" t="s">
        <v>85</v>
      </c>
      <c r="F41" s="130"/>
      <c r="G41" s="58"/>
      <c r="H41" s="58"/>
      <c r="I41" s="93">
        <v>0.020833333333333332</v>
      </c>
      <c r="J41" s="93">
        <f>J38+I41</f>
        <v>0.4999999999999999</v>
      </c>
      <c r="K41" s="47"/>
      <c r="L41" s="293"/>
      <c r="M41" s="179"/>
      <c r="N41" s="60" t="s">
        <v>37</v>
      </c>
    </row>
    <row r="42" spans="1:13" ht="14.25" customHeight="1">
      <c r="A42" s="28"/>
      <c r="B42" s="178"/>
      <c r="C42" s="131"/>
      <c r="D42" s="132"/>
      <c r="E42" s="133" t="s">
        <v>18</v>
      </c>
      <c r="F42" s="134"/>
      <c r="G42" s="134"/>
      <c r="H42" s="134"/>
      <c r="I42" s="135"/>
      <c r="J42" s="135"/>
      <c r="K42" s="47"/>
      <c r="L42" s="47"/>
      <c r="M42" s="179"/>
    </row>
    <row r="43" spans="1:13" ht="14.25" customHeight="1">
      <c r="A43" s="28"/>
      <c r="B43" s="178"/>
      <c r="C43" s="136">
        <f>C34</f>
        <v>4</v>
      </c>
      <c r="D43" s="91"/>
      <c r="E43" s="62" t="s">
        <v>86</v>
      </c>
      <c r="F43" s="58"/>
      <c r="G43" s="58"/>
      <c r="H43" s="58"/>
      <c r="I43" s="93">
        <v>0.006944444444444444</v>
      </c>
      <c r="J43" s="93">
        <f>J41+I43</f>
        <v>0.5069444444444443</v>
      </c>
      <c r="K43" s="47"/>
      <c r="L43" s="291">
        <v>2</v>
      </c>
      <c r="M43" s="179"/>
    </row>
    <row r="44" spans="1:13" ht="14.25" customHeight="1">
      <c r="A44" s="28"/>
      <c r="B44" s="178"/>
      <c r="C44" s="108" t="s">
        <v>111</v>
      </c>
      <c r="D44" s="109"/>
      <c r="E44" s="110" t="s">
        <v>31</v>
      </c>
      <c r="F44" s="289">
        <f>F48+F50</f>
        <v>21.39</v>
      </c>
      <c r="G44" s="289">
        <f>H44-F44</f>
        <v>65.8</v>
      </c>
      <c r="H44" s="289">
        <f>H23</f>
        <v>87.19</v>
      </c>
      <c r="I44" s="111"/>
      <c r="J44" s="112"/>
      <c r="K44" s="47"/>
      <c r="L44" s="292"/>
      <c r="M44" s="179"/>
    </row>
    <row r="45" spans="1:13" ht="14.25" customHeight="1">
      <c r="A45" s="28"/>
      <c r="B45" s="178"/>
      <c r="C45" s="113">
        <v>3</v>
      </c>
      <c r="D45" s="114"/>
      <c r="E45" s="115" t="s">
        <v>16</v>
      </c>
      <c r="F45" s="290"/>
      <c r="G45" s="290"/>
      <c r="H45" s="290"/>
      <c r="I45" s="116"/>
      <c r="J45" s="117"/>
      <c r="K45" s="47"/>
      <c r="L45" s="292"/>
      <c r="M45" s="179"/>
    </row>
    <row r="46" spans="1:13" ht="14.25" customHeight="1">
      <c r="A46" s="28"/>
      <c r="B46" s="178"/>
      <c r="C46" s="137"/>
      <c r="D46" s="138"/>
      <c r="E46" s="118" t="s">
        <v>15</v>
      </c>
      <c r="F46" s="130"/>
      <c r="G46" s="130"/>
      <c r="H46" s="139"/>
      <c r="I46" s="92"/>
      <c r="J46" s="92"/>
      <c r="K46" s="47"/>
      <c r="L46" s="292"/>
      <c r="M46" s="179"/>
    </row>
    <row r="47" spans="1:14" ht="14.25" customHeight="1">
      <c r="A47" s="28"/>
      <c r="B47" s="178"/>
      <c r="C47" s="119">
        <v>5</v>
      </c>
      <c r="D47" s="91"/>
      <c r="E47" s="62" t="s">
        <v>23</v>
      </c>
      <c r="F47" s="58"/>
      <c r="G47" s="58">
        <f>H47-F46</f>
        <v>17.7</v>
      </c>
      <c r="H47" s="58">
        <v>17.7</v>
      </c>
      <c r="I47" s="92">
        <v>0.017361111111111112</v>
      </c>
      <c r="J47" s="93">
        <f>I47+J43</f>
        <v>0.5243055555555555</v>
      </c>
      <c r="K47" s="47"/>
      <c r="L47" s="292"/>
      <c r="M47" s="179"/>
      <c r="N47" s="63">
        <f>IF(H47&gt;0,H47/(HOUR(I47)+MINUTE(I47)/60)," ")</f>
        <v>42.48</v>
      </c>
    </row>
    <row r="48" spans="1:14" ht="14.25" customHeight="1">
      <c r="A48" s="28"/>
      <c r="B48" s="178"/>
      <c r="C48" s="120" t="s">
        <v>14</v>
      </c>
      <c r="D48" s="91">
        <f>C47</f>
        <v>5</v>
      </c>
      <c r="E48" s="121" t="s">
        <v>93</v>
      </c>
      <c r="F48" s="68">
        <f>F27</f>
        <v>6.41</v>
      </c>
      <c r="G48" s="58"/>
      <c r="H48" s="58"/>
      <c r="I48" s="122">
        <v>0.0020833333333333333</v>
      </c>
      <c r="J48" s="123">
        <f>J47+I48</f>
        <v>0.5263888888888888</v>
      </c>
      <c r="K48" s="47"/>
      <c r="L48" s="292"/>
      <c r="M48" s="179"/>
      <c r="N48" s="124"/>
    </row>
    <row r="49" spans="1:14" ht="14.25" customHeight="1">
      <c r="A49" s="28"/>
      <c r="B49" s="178"/>
      <c r="C49" s="119">
        <f>C47+1</f>
        <v>6</v>
      </c>
      <c r="D49" s="91"/>
      <c r="E49" s="62" t="s">
        <v>25</v>
      </c>
      <c r="F49" s="58"/>
      <c r="G49" s="58">
        <f>H49-F48</f>
        <v>16.39</v>
      </c>
      <c r="H49" s="58">
        <v>22.8</v>
      </c>
      <c r="I49" s="92">
        <v>0.019444444444444445</v>
      </c>
      <c r="J49" s="93">
        <f>J48+I49</f>
        <v>0.5458333333333333</v>
      </c>
      <c r="K49" s="47"/>
      <c r="L49" s="292"/>
      <c r="M49" s="179"/>
      <c r="N49" s="63">
        <f>IF(H49&gt;0,H49/(HOUR(I49)+MINUTE(I49)/60)," ")</f>
        <v>48.85714285714286</v>
      </c>
    </row>
    <row r="50" spans="1:14" ht="14.25" customHeight="1">
      <c r="A50" s="28"/>
      <c r="B50" s="178"/>
      <c r="C50" s="120" t="s">
        <v>14</v>
      </c>
      <c r="D50" s="91">
        <f>C49</f>
        <v>6</v>
      </c>
      <c r="E50" s="121" t="s">
        <v>94</v>
      </c>
      <c r="F50" s="68">
        <f>F29</f>
        <v>14.98</v>
      </c>
      <c r="G50" s="58"/>
      <c r="H50" s="58"/>
      <c r="I50" s="122">
        <v>0.0020833333333333333</v>
      </c>
      <c r="J50" s="123">
        <f>J49+I50</f>
        <v>0.5479166666666666</v>
      </c>
      <c r="K50" s="47"/>
      <c r="L50" s="292"/>
      <c r="M50" s="179"/>
      <c r="N50" s="124"/>
    </row>
    <row r="51" spans="1:14" ht="14.25" customHeight="1">
      <c r="A51" s="28"/>
      <c r="B51" s="178"/>
      <c r="C51" s="108" t="s">
        <v>111</v>
      </c>
      <c r="D51" s="109"/>
      <c r="E51" s="110" t="s">
        <v>103</v>
      </c>
      <c r="F51" s="289">
        <f>F54+F56</f>
        <v>22.700000000000003</v>
      </c>
      <c r="G51" s="289">
        <f>H51-F51</f>
        <v>46.519999999999996</v>
      </c>
      <c r="H51" s="289">
        <f>H30</f>
        <v>69.22</v>
      </c>
      <c r="I51" s="111"/>
      <c r="J51" s="112"/>
      <c r="K51" s="47"/>
      <c r="L51" s="292"/>
      <c r="M51" s="179"/>
      <c r="N51" s="124"/>
    </row>
    <row r="52" spans="1:14" ht="14.25" customHeight="1">
      <c r="A52" s="28"/>
      <c r="B52" s="178"/>
      <c r="C52" s="113">
        <v>4</v>
      </c>
      <c r="D52" s="114"/>
      <c r="E52" s="115" t="s">
        <v>16</v>
      </c>
      <c r="F52" s="290"/>
      <c r="G52" s="290"/>
      <c r="H52" s="294"/>
      <c r="I52" s="116"/>
      <c r="J52" s="117"/>
      <c r="K52" s="47"/>
      <c r="L52" s="292"/>
      <c r="M52" s="179"/>
      <c r="N52" s="124"/>
    </row>
    <row r="53" spans="1:14" ht="14.25" customHeight="1">
      <c r="A53" s="28"/>
      <c r="B53" s="178"/>
      <c r="C53" s="119">
        <f>C49+1</f>
        <v>7</v>
      </c>
      <c r="D53" s="91"/>
      <c r="E53" s="62" t="s">
        <v>108</v>
      </c>
      <c r="F53" s="58"/>
      <c r="G53" s="58">
        <f>H53-F50</f>
        <v>45.69</v>
      </c>
      <c r="H53" s="58">
        <v>60.67</v>
      </c>
      <c r="I53" s="92">
        <v>0.05555555555555555</v>
      </c>
      <c r="J53" s="93">
        <f>J50+I53</f>
        <v>0.6034722222222222</v>
      </c>
      <c r="K53" s="47"/>
      <c r="L53" s="292"/>
      <c r="M53" s="179"/>
      <c r="N53" s="63">
        <f>IF(H53&gt;0,H53/(HOUR(I53)+MINUTE(I53)/60)," ")</f>
        <v>45.502500000000005</v>
      </c>
    </row>
    <row r="54" spans="1:14" ht="14.25" customHeight="1">
      <c r="A54" s="28"/>
      <c r="B54" s="178"/>
      <c r="C54" s="120" t="s">
        <v>14</v>
      </c>
      <c r="D54" s="91">
        <f>C53</f>
        <v>7</v>
      </c>
      <c r="E54" s="121" t="s">
        <v>106</v>
      </c>
      <c r="F54" s="68">
        <v>11.3</v>
      </c>
      <c r="G54" s="58"/>
      <c r="H54" s="58"/>
      <c r="I54" s="122">
        <v>0.0020833333333333333</v>
      </c>
      <c r="J54" s="123">
        <f>J53+I54</f>
        <v>0.6055555555555555</v>
      </c>
      <c r="K54" s="47"/>
      <c r="L54" s="292"/>
      <c r="M54" s="179"/>
      <c r="N54" s="124"/>
    </row>
    <row r="55" spans="1:14" ht="14.25" customHeight="1">
      <c r="A55" s="28"/>
      <c r="B55" s="178"/>
      <c r="C55" s="119">
        <f>C53+1</f>
        <v>8</v>
      </c>
      <c r="D55" s="91"/>
      <c r="E55" s="62" t="s">
        <v>109</v>
      </c>
      <c r="F55" s="58"/>
      <c r="G55" s="58">
        <f>H55-F54</f>
        <v>21.900000000000002</v>
      </c>
      <c r="H55" s="58">
        <v>33.2</v>
      </c>
      <c r="I55" s="92">
        <v>0.027777777777777776</v>
      </c>
      <c r="J55" s="93">
        <f>J54+I55</f>
        <v>0.6333333333333333</v>
      </c>
      <c r="K55" s="47"/>
      <c r="L55" s="292"/>
      <c r="M55" s="179"/>
      <c r="N55" s="63">
        <f>IF(H55&gt;0,H55/(HOUR(I55)+MINUTE(I55)/60)," ")</f>
        <v>49.800000000000004</v>
      </c>
    </row>
    <row r="56" spans="1:14" ht="14.25" customHeight="1">
      <c r="A56" s="28"/>
      <c r="B56" s="178"/>
      <c r="C56" s="120" t="s">
        <v>14</v>
      </c>
      <c r="D56" s="91">
        <v>8</v>
      </c>
      <c r="E56" s="121" t="s">
        <v>107</v>
      </c>
      <c r="F56" s="68">
        <v>11.4</v>
      </c>
      <c r="G56" s="58"/>
      <c r="H56" s="58"/>
      <c r="I56" s="122">
        <v>0.0020833333333333333</v>
      </c>
      <c r="J56" s="123">
        <f>J55+I56</f>
        <v>0.6354166666666666</v>
      </c>
      <c r="K56" s="47"/>
      <c r="L56" s="292"/>
      <c r="M56" s="179"/>
      <c r="N56" s="124"/>
    </row>
    <row r="57" spans="1:14" ht="14.25" customHeight="1">
      <c r="A57" s="28"/>
      <c r="B57" s="178"/>
      <c r="C57" s="125">
        <f>C55</f>
        <v>8</v>
      </c>
      <c r="D57" s="91"/>
      <c r="E57" s="118" t="s">
        <v>82</v>
      </c>
      <c r="F57" s="94"/>
      <c r="G57" s="58">
        <f>H57-F56</f>
        <v>10.639999999999999</v>
      </c>
      <c r="H57" s="58">
        <v>22.04</v>
      </c>
      <c r="I57" s="92">
        <v>0.017361111111111112</v>
      </c>
      <c r="J57" s="93">
        <f>J56+I57</f>
        <v>0.6527777777777778</v>
      </c>
      <c r="K57" s="47"/>
      <c r="L57" s="292"/>
      <c r="M57" s="179"/>
      <c r="N57" s="63">
        <f>IF(H57&gt;0,H57/(HOUR(I57)+MINUTE(I57)/60)," ")</f>
        <v>52.895999999999994</v>
      </c>
    </row>
    <row r="58" spans="1:14" ht="14.25" customHeight="1">
      <c r="A58" s="28"/>
      <c r="B58" s="178"/>
      <c r="C58" s="119"/>
      <c r="D58" s="91"/>
      <c r="E58" s="64" t="s">
        <v>22</v>
      </c>
      <c r="F58" s="94"/>
      <c r="G58" s="58"/>
      <c r="H58" s="58"/>
      <c r="I58" s="92"/>
      <c r="J58" s="93"/>
      <c r="K58" s="47"/>
      <c r="L58" s="292"/>
      <c r="M58" s="179"/>
      <c r="N58" s="63" t="str">
        <f>IF(H58&gt;0,H58/(HOUR(I58)+MINUTE(I58)/60)," ")</f>
        <v> </v>
      </c>
    </row>
    <row r="59" spans="1:14" ht="14.25" customHeight="1">
      <c r="A59" s="28"/>
      <c r="B59" s="178"/>
      <c r="C59" s="126">
        <f>C55</f>
        <v>8</v>
      </c>
      <c r="D59" s="91"/>
      <c r="E59" s="62" t="s">
        <v>83</v>
      </c>
      <c r="F59" s="58"/>
      <c r="G59" s="58"/>
      <c r="H59" s="58"/>
      <c r="I59" s="92">
        <v>0.003472222222222222</v>
      </c>
      <c r="J59" s="93">
        <f>J57+I59</f>
        <v>0.65625</v>
      </c>
      <c r="K59" s="47"/>
      <c r="L59" s="292"/>
      <c r="M59" s="179"/>
      <c r="N59" s="124"/>
    </row>
    <row r="60" spans="1:14" ht="14.25" customHeight="1">
      <c r="A60" s="28"/>
      <c r="B60" s="178"/>
      <c r="C60" s="95"/>
      <c r="D60" s="96"/>
      <c r="E60" s="97" t="s">
        <v>87</v>
      </c>
      <c r="F60" s="295">
        <f>F48+F50+F54+F56</f>
        <v>44.089999999999996</v>
      </c>
      <c r="G60" s="295">
        <f>G47+G49+G53+G55+G57</f>
        <v>112.32000000000001</v>
      </c>
      <c r="H60" s="295">
        <f>H47+H49+H53+H55+H57</f>
        <v>156.41</v>
      </c>
      <c r="I60" s="98"/>
      <c r="J60" s="99"/>
      <c r="K60" s="47"/>
      <c r="L60" s="292"/>
      <c r="M60" s="179"/>
      <c r="N60" s="127"/>
    </row>
    <row r="61" spans="1:14" ht="14.25" customHeight="1">
      <c r="A61" s="28"/>
      <c r="B61" s="178"/>
      <c r="C61" s="100"/>
      <c r="D61" s="101"/>
      <c r="E61" s="102" t="s">
        <v>17</v>
      </c>
      <c r="F61" s="290"/>
      <c r="G61" s="290"/>
      <c r="H61" s="290"/>
      <c r="I61" s="103"/>
      <c r="J61" s="104"/>
      <c r="K61" s="47"/>
      <c r="L61" s="292"/>
      <c r="M61" s="179"/>
      <c r="N61" s="128">
        <f>J69-J48</f>
        <v>0.17708333333333348</v>
      </c>
    </row>
    <row r="62" spans="1:14" ht="14.25" customHeight="1">
      <c r="A62" s="28"/>
      <c r="B62" s="178"/>
      <c r="C62" s="129">
        <f>C55</f>
        <v>8</v>
      </c>
      <c r="D62" s="91"/>
      <c r="E62" s="62" t="s">
        <v>85</v>
      </c>
      <c r="F62" s="130"/>
      <c r="G62" s="58"/>
      <c r="H62" s="58"/>
      <c r="I62" s="93">
        <v>0.020833333333333332</v>
      </c>
      <c r="J62" s="93">
        <f>J59+I62</f>
        <v>0.6770833333333334</v>
      </c>
      <c r="K62" s="47"/>
      <c r="L62" s="293"/>
      <c r="M62" s="179"/>
      <c r="N62" s="60" t="s">
        <v>37</v>
      </c>
    </row>
    <row r="63" spans="1:13" ht="14.25" customHeight="1">
      <c r="A63" s="28"/>
      <c r="B63" s="178"/>
      <c r="C63" s="131"/>
      <c r="D63" s="132"/>
      <c r="E63" s="133" t="s">
        <v>18</v>
      </c>
      <c r="F63" s="134"/>
      <c r="G63" s="134"/>
      <c r="H63" s="134"/>
      <c r="I63" s="135"/>
      <c r="J63" s="135"/>
      <c r="K63" s="47"/>
      <c r="L63" s="47"/>
      <c r="M63" s="179"/>
    </row>
    <row r="64" spans="1:13" ht="14.25" customHeight="1">
      <c r="A64" s="28"/>
      <c r="B64" s="178"/>
      <c r="C64" s="136">
        <f>C55</f>
        <v>8</v>
      </c>
      <c r="D64" s="91"/>
      <c r="E64" s="62" t="s">
        <v>86</v>
      </c>
      <c r="F64" s="58"/>
      <c r="G64" s="58"/>
      <c r="H64" s="58"/>
      <c r="I64" s="93">
        <v>0.006944444444444444</v>
      </c>
      <c r="J64" s="93">
        <f>J62+I64</f>
        <v>0.6840277777777778</v>
      </c>
      <c r="K64" s="47"/>
      <c r="L64" s="291">
        <v>3</v>
      </c>
      <c r="M64" s="179"/>
    </row>
    <row r="65" spans="1:13" ht="14.25" customHeight="1">
      <c r="A65" s="28"/>
      <c r="B65" s="178"/>
      <c r="C65" s="108" t="s">
        <v>111</v>
      </c>
      <c r="D65" s="109"/>
      <c r="E65" s="110" t="s">
        <v>31</v>
      </c>
      <c r="F65" s="289">
        <f>F69+F71</f>
        <v>21.39</v>
      </c>
      <c r="G65" s="289">
        <f>H65-F65</f>
        <v>65.8</v>
      </c>
      <c r="H65" s="289">
        <f>H44</f>
        <v>87.19</v>
      </c>
      <c r="I65" s="111"/>
      <c r="J65" s="112"/>
      <c r="K65" s="47"/>
      <c r="L65" s="292"/>
      <c r="M65" s="179"/>
    </row>
    <row r="66" spans="1:13" ht="14.25" customHeight="1">
      <c r="A66" s="28"/>
      <c r="B66" s="178"/>
      <c r="C66" s="113">
        <v>5</v>
      </c>
      <c r="D66" s="114"/>
      <c r="E66" s="115" t="s">
        <v>16</v>
      </c>
      <c r="F66" s="290"/>
      <c r="G66" s="290"/>
      <c r="H66" s="290"/>
      <c r="I66" s="116"/>
      <c r="J66" s="117"/>
      <c r="K66" s="47"/>
      <c r="L66" s="292"/>
      <c r="M66" s="179"/>
    </row>
    <row r="67" spans="1:13" ht="14.25" customHeight="1">
      <c r="A67" s="28"/>
      <c r="B67" s="178"/>
      <c r="C67" s="137"/>
      <c r="D67" s="138"/>
      <c r="E67" s="118" t="s">
        <v>15</v>
      </c>
      <c r="F67" s="130"/>
      <c r="G67" s="130"/>
      <c r="H67" s="139"/>
      <c r="I67" s="92"/>
      <c r="J67" s="92"/>
      <c r="K67" s="47"/>
      <c r="L67" s="292"/>
      <c r="M67" s="179"/>
    </row>
    <row r="68" spans="1:14" ht="14.25" customHeight="1">
      <c r="A68" s="28"/>
      <c r="B68" s="178"/>
      <c r="C68" s="119">
        <v>9</v>
      </c>
      <c r="D68" s="91"/>
      <c r="E68" s="62" t="s">
        <v>23</v>
      </c>
      <c r="F68" s="58"/>
      <c r="G68" s="58">
        <f>H68-F67</f>
        <v>17.7</v>
      </c>
      <c r="H68" s="58">
        <v>17.7</v>
      </c>
      <c r="I68" s="92">
        <v>0.017361111111111112</v>
      </c>
      <c r="J68" s="93">
        <f>I68+J64</f>
        <v>0.701388888888889</v>
      </c>
      <c r="K68" s="47"/>
      <c r="L68" s="292"/>
      <c r="M68" s="179"/>
      <c r="N68" s="63">
        <f>IF(H68&gt;0,H68/(HOUR(I68)+MINUTE(I68)/60)," ")</f>
        <v>42.48</v>
      </c>
    </row>
    <row r="69" spans="1:14" ht="14.25" customHeight="1">
      <c r="A69" s="28"/>
      <c r="B69" s="178"/>
      <c r="C69" s="120" t="s">
        <v>14</v>
      </c>
      <c r="D69" s="91">
        <f>C68</f>
        <v>9</v>
      </c>
      <c r="E69" s="121" t="s">
        <v>95</v>
      </c>
      <c r="F69" s="68">
        <f>F48</f>
        <v>6.41</v>
      </c>
      <c r="G69" s="58"/>
      <c r="H69" s="58"/>
      <c r="I69" s="122">
        <v>0.0020833333333333333</v>
      </c>
      <c r="J69" s="123">
        <f>J68+I69</f>
        <v>0.7034722222222223</v>
      </c>
      <c r="K69" s="47"/>
      <c r="L69" s="292"/>
      <c r="M69" s="179"/>
      <c r="N69" s="124"/>
    </row>
    <row r="70" spans="1:14" ht="14.25" customHeight="1">
      <c r="A70" s="28"/>
      <c r="B70" s="178"/>
      <c r="C70" s="119">
        <f>C68+1</f>
        <v>10</v>
      </c>
      <c r="D70" s="91"/>
      <c r="E70" s="62" t="s">
        <v>25</v>
      </c>
      <c r="F70" s="58"/>
      <c r="G70" s="58">
        <f>H70-F69</f>
        <v>16.39</v>
      </c>
      <c r="H70" s="58">
        <v>22.8</v>
      </c>
      <c r="I70" s="92">
        <v>0.019444444444444445</v>
      </c>
      <c r="J70" s="93">
        <f>J69+I70</f>
        <v>0.7229166666666668</v>
      </c>
      <c r="K70" s="47"/>
      <c r="L70" s="292"/>
      <c r="M70" s="179"/>
      <c r="N70" s="63">
        <f>IF(H70&gt;0,H70/(HOUR(I70)+MINUTE(I70)/60)," ")</f>
        <v>48.85714285714286</v>
      </c>
    </row>
    <row r="71" spans="1:14" ht="14.25" customHeight="1">
      <c r="A71" s="28"/>
      <c r="B71" s="178"/>
      <c r="C71" s="120" t="s">
        <v>14</v>
      </c>
      <c r="D71" s="91">
        <f>C70</f>
        <v>10</v>
      </c>
      <c r="E71" s="121" t="s">
        <v>96</v>
      </c>
      <c r="F71" s="68">
        <f>F50</f>
        <v>14.98</v>
      </c>
      <c r="G71" s="58"/>
      <c r="H71" s="58"/>
      <c r="I71" s="122">
        <v>0.0020833333333333333</v>
      </c>
      <c r="J71" s="123">
        <f>J70+I71</f>
        <v>0.7250000000000001</v>
      </c>
      <c r="K71" s="47"/>
      <c r="L71" s="292"/>
      <c r="M71" s="179"/>
      <c r="N71" s="124"/>
    </row>
    <row r="72" spans="1:14" ht="14.25" customHeight="1">
      <c r="A72" s="28"/>
      <c r="B72" s="178"/>
      <c r="C72" s="108" t="s">
        <v>111</v>
      </c>
      <c r="D72" s="109"/>
      <c r="E72" s="110" t="s">
        <v>103</v>
      </c>
      <c r="F72" s="289">
        <f>F75+F77</f>
        <v>22.700000000000003</v>
      </c>
      <c r="G72" s="289">
        <f>H72-F72</f>
        <v>91.82000000000001</v>
      </c>
      <c r="H72" s="289">
        <f>H76+H78+H81+13.69</f>
        <v>114.52000000000001</v>
      </c>
      <c r="I72" s="111"/>
      <c r="J72" s="112"/>
      <c r="K72" s="47"/>
      <c r="L72" s="292"/>
      <c r="M72" s="179"/>
      <c r="N72" s="124"/>
    </row>
    <row r="73" spans="1:14" ht="14.25" customHeight="1">
      <c r="A73" s="28"/>
      <c r="B73" s="178"/>
      <c r="C73" s="113">
        <v>6</v>
      </c>
      <c r="D73" s="114"/>
      <c r="E73" s="115" t="s">
        <v>16</v>
      </c>
      <c r="F73" s="290"/>
      <c r="G73" s="290"/>
      <c r="H73" s="294"/>
      <c r="I73" s="116"/>
      <c r="J73" s="117"/>
      <c r="K73" s="47"/>
      <c r="L73" s="292"/>
      <c r="M73" s="179"/>
      <c r="N73" s="124"/>
    </row>
    <row r="74" spans="1:14" ht="14.25" customHeight="1">
      <c r="A74" s="28"/>
      <c r="B74" s="178"/>
      <c r="C74" s="119">
        <f>C70+1</f>
        <v>11</v>
      </c>
      <c r="D74" s="91"/>
      <c r="E74" s="62" t="s">
        <v>108</v>
      </c>
      <c r="F74" s="58"/>
      <c r="G74" s="58">
        <f>H74-F71</f>
        <v>45.69</v>
      </c>
      <c r="H74" s="58">
        <v>60.67</v>
      </c>
      <c r="I74" s="92">
        <v>0.05555555555555555</v>
      </c>
      <c r="J74" s="93">
        <f>J71+I74</f>
        <v>0.7805555555555557</v>
      </c>
      <c r="K74" s="47"/>
      <c r="L74" s="292"/>
      <c r="M74" s="179"/>
      <c r="N74" s="63">
        <f>IF(H74&gt;0,H74/(HOUR(I74)+MINUTE(I74)/60)," ")</f>
        <v>45.502500000000005</v>
      </c>
    </row>
    <row r="75" spans="1:14" ht="14.25" customHeight="1">
      <c r="A75" s="28"/>
      <c r="B75" s="178"/>
      <c r="C75" s="120" t="s">
        <v>14</v>
      </c>
      <c r="D75" s="91">
        <f>C74</f>
        <v>11</v>
      </c>
      <c r="E75" s="121" t="s">
        <v>104</v>
      </c>
      <c r="F75" s="68">
        <v>11.3</v>
      </c>
      <c r="G75" s="58"/>
      <c r="H75" s="58"/>
      <c r="I75" s="122">
        <v>0.0020833333333333333</v>
      </c>
      <c r="J75" s="123">
        <f>J74+I75</f>
        <v>0.782638888888889</v>
      </c>
      <c r="K75" s="47"/>
      <c r="L75" s="292"/>
      <c r="M75" s="179"/>
      <c r="N75" s="124"/>
    </row>
    <row r="76" spans="1:14" ht="14.25" customHeight="1">
      <c r="A76" s="28"/>
      <c r="B76" s="178"/>
      <c r="C76" s="119">
        <f>C74+1</f>
        <v>12</v>
      </c>
      <c r="D76" s="91"/>
      <c r="E76" s="62" t="s">
        <v>109</v>
      </c>
      <c r="F76" s="58"/>
      <c r="G76" s="58">
        <f>H76-F75</f>
        <v>21.900000000000002</v>
      </c>
      <c r="H76" s="58">
        <v>33.2</v>
      </c>
      <c r="I76" s="92">
        <v>0.027777777777777776</v>
      </c>
      <c r="J76" s="93">
        <f>J75+I76</f>
        <v>0.8104166666666668</v>
      </c>
      <c r="K76" s="47"/>
      <c r="L76" s="292"/>
      <c r="M76" s="179"/>
      <c r="N76" s="63">
        <f>IF(H76&gt;0,H76/(HOUR(I76)+MINUTE(I76)/60)," ")</f>
        <v>49.800000000000004</v>
      </c>
    </row>
    <row r="77" spans="1:14" ht="14.25" customHeight="1">
      <c r="A77" s="28"/>
      <c r="B77" s="178"/>
      <c r="C77" s="120" t="s">
        <v>14</v>
      </c>
      <c r="D77" s="91">
        <f>C76</f>
        <v>12</v>
      </c>
      <c r="E77" s="121" t="s">
        <v>105</v>
      </c>
      <c r="F77" s="68">
        <v>11.4</v>
      </c>
      <c r="G77" s="58"/>
      <c r="H77" s="58"/>
      <c r="I77" s="122">
        <v>0.0020833333333333333</v>
      </c>
      <c r="J77" s="123">
        <f>J76+I77</f>
        <v>0.8125000000000001</v>
      </c>
      <c r="K77" s="47"/>
      <c r="L77" s="292"/>
      <c r="M77" s="179"/>
      <c r="N77" s="124"/>
    </row>
    <row r="78" spans="1:14" ht="14.25" customHeight="1">
      <c r="A78" s="28"/>
      <c r="B78" s="186"/>
      <c r="C78" s="90" t="s">
        <v>68</v>
      </c>
      <c r="D78" s="138"/>
      <c r="E78" s="118" t="s">
        <v>88</v>
      </c>
      <c r="F78" s="94"/>
      <c r="G78" s="58">
        <f>H78-F77</f>
        <v>49.64</v>
      </c>
      <c r="H78" s="130">
        <v>61.04</v>
      </c>
      <c r="I78" s="92">
        <v>0.04513888888888889</v>
      </c>
      <c r="J78" s="93">
        <f>J77+I78</f>
        <v>0.857638888888889</v>
      </c>
      <c r="K78" s="47"/>
      <c r="L78" s="292"/>
      <c r="M78" s="179"/>
      <c r="N78" s="63">
        <f>IF(H78&gt;0,H78/(HOUR(I78)+MINUTE(I78)/60)," ")</f>
        <v>56.34461538461539</v>
      </c>
    </row>
    <row r="79" spans="1:14" ht="14.25" customHeight="1">
      <c r="A79" s="28"/>
      <c r="B79" s="178" t="s">
        <v>42</v>
      </c>
      <c r="C79" s="204"/>
      <c r="D79" s="91"/>
      <c r="E79" s="140" t="s">
        <v>89</v>
      </c>
      <c r="F79" s="58"/>
      <c r="G79" s="58"/>
      <c r="H79" s="130"/>
      <c r="I79" s="47"/>
      <c r="J79" s="47"/>
      <c r="K79" s="47"/>
      <c r="L79" s="292"/>
      <c r="M79" s="179"/>
      <c r="N79" s="63" t="str">
        <f>IF(H79&gt;0,H79/(HOUR(I78)+MINUTE(I78)/60)," ")</f>
        <v> </v>
      </c>
    </row>
    <row r="80" spans="1:13" ht="14.25" customHeight="1">
      <c r="A80" s="28"/>
      <c r="B80" s="178"/>
      <c r="C80" s="90" t="s">
        <v>69</v>
      </c>
      <c r="D80" s="56"/>
      <c r="E80" s="141" t="s">
        <v>90</v>
      </c>
      <c r="F80" s="58"/>
      <c r="G80" s="130"/>
      <c r="H80" s="130"/>
      <c r="I80" s="93">
        <v>0.006944444444444444</v>
      </c>
      <c r="J80" s="93">
        <f>I80+J78</f>
        <v>0.8645833333333334</v>
      </c>
      <c r="K80" s="47"/>
      <c r="L80" s="292"/>
      <c r="M80" s="179"/>
    </row>
    <row r="81" spans="1:14" ht="14.25" customHeight="1">
      <c r="A81" s="28"/>
      <c r="B81" s="178"/>
      <c r="C81" s="90" t="s">
        <v>70</v>
      </c>
      <c r="D81" s="56"/>
      <c r="E81" s="74" t="s">
        <v>97</v>
      </c>
      <c r="F81" s="58"/>
      <c r="G81" s="58">
        <f>H81</f>
        <v>6.59</v>
      </c>
      <c r="H81" s="58">
        <v>6.59</v>
      </c>
      <c r="I81" s="93">
        <v>0.010416666666666666</v>
      </c>
      <c r="J81" s="93">
        <f>J80+I81</f>
        <v>0.875</v>
      </c>
      <c r="K81" s="47"/>
      <c r="L81" s="293"/>
      <c r="M81" s="179"/>
      <c r="N81" s="63">
        <f>IF(H81&gt;0,H81/(HOUR(I81)+MINUTE(I81)/60)," ")</f>
        <v>26.36</v>
      </c>
    </row>
    <row r="82" spans="1:13" ht="6" customHeight="1">
      <c r="A82" s="28"/>
      <c r="B82" s="189"/>
      <c r="C82" s="142"/>
      <c r="D82" s="143"/>
      <c r="E82" s="142"/>
      <c r="F82" s="144"/>
      <c r="G82" s="144"/>
      <c r="H82" s="144"/>
      <c r="I82" s="145"/>
      <c r="J82" s="145"/>
      <c r="K82" s="142"/>
      <c r="L82" s="146"/>
      <c r="M82" s="190"/>
    </row>
    <row r="83" spans="1:14" ht="6" customHeight="1">
      <c r="A83" s="28"/>
      <c r="B83" s="191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192"/>
      <c r="N83" s="63"/>
    </row>
    <row r="84" spans="1:14" ht="14.25" customHeight="1">
      <c r="A84" s="28"/>
      <c r="B84" s="193"/>
      <c r="C84" s="38"/>
      <c r="D84" s="38"/>
      <c r="E84" s="38"/>
      <c r="F84" s="89" t="s">
        <v>4</v>
      </c>
      <c r="G84" s="89" t="s">
        <v>6</v>
      </c>
      <c r="H84" s="89" t="s">
        <v>10</v>
      </c>
      <c r="I84" s="38"/>
      <c r="J84" s="38"/>
      <c r="K84" s="38"/>
      <c r="L84" s="38"/>
      <c r="M84" s="194"/>
      <c r="N84" s="63"/>
    </row>
    <row r="85" spans="1:14" ht="14.25" customHeight="1">
      <c r="A85" s="28"/>
      <c r="B85" s="195"/>
      <c r="C85" s="88"/>
      <c r="D85" s="56"/>
      <c r="E85" s="148"/>
      <c r="F85" s="88" t="s">
        <v>5</v>
      </c>
      <c r="G85" s="89" t="s">
        <v>8</v>
      </c>
      <c r="H85" s="89" t="s">
        <v>9</v>
      </c>
      <c r="I85" s="149"/>
      <c r="J85" s="149"/>
      <c r="K85" s="88"/>
      <c r="L85" s="88"/>
      <c r="M85" s="196"/>
      <c r="N85" s="63"/>
    </row>
    <row r="86" spans="1:14" ht="14.25" customHeight="1">
      <c r="A86" s="28"/>
      <c r="B86" s="191"/>
      <c r="C86" s="147"/>
      <c r="D86" s="150"/>
      <c r="E86" s="151" t="s">
        <v>41</v>
      </c>
      <c r="F86" s="152">
        <f>F39+F60+F69+F71+F75+F77</f>
        <v>132.26999999999998</v>
      </c>
      <c r="G86" s="152">
        <f>H86-F86</f>
        <v>382.55000000000007</v>
      </c>
      <c r="H86" s="152">
        <f>H39+H60+H68+H70+H74+H76+H78+H81</f>
        <v>514.82</v>
      </c>
      <c r="I86" s="153"/>
      <c r="J86" s="154">
        <f>J81-J22</f>
        <v>0.5451388888888888</v>
      </c>
      <c r="K86" s="147"/>
      <c r="L86" s="147"/>
      <c r="M86" s="192"/>
      <c r="N86" s="155"/>
    </row>
    <row r="87" spans="1:13" ht="6.75" customHeight="1">
      <c r="A87" s="28"/>
      <c r="B87" s="205"/>
      <c r="C87" s="156"/>
      <c r="D87" s="157"/>
      <c r="E87" s="156"/>
      <c r="F87" s="158"/>
      <c r="G87" s="158"/>
      <c r="H87" s="158"/>
      <c r="I87" s="159"/>
      <c r="J87" s="159"/>
      <c r="K87" s="156"/>
      <c r="L87" s="160"/>
      <c r="M87" s="206"/>
    </row>
    <row r="88" spans="1:15" s="107" customFormat="1" ht="14.25" customHeight="1">
      <c r="A88" s="28"/>
      <c r="B88" s="207"/>
      <c r="C88" s="38"/>
      <c r="D88" s="38"/>
      <c r="E88" s="297" t="s">
        <v>19</v>
      </c>
      <c r="F88" s="298"/>
      <c r="G88" s="298"/>
      <c r="H88" s="298"/>
      <c r="I88" s="298"/>
      <c r="J88" s="299"/>
      <c r="K88" s="38"/>
      <c r="L88" s="38"/>
      <c r="M88" s="208"/>
      <c r="N88" s="57"/>
      <c r="O88" s="106"/>
    </row>
    <row r="89" spans="1:15" s="107" customFormat="1" ht="14.25" customHeight="1">
      <c r="A89" s="212"/>
      <c r="B89" s="213"/>
      <c r="D89" s="214" t="s">
        <v>54</v>
      </c>
      <c r="E89" s="161"/>
      <c r="F89" s="45" t="s">
        <v>4</v>
      </c>
      <c r="G89" s="45" t="s">
        <v>6</v>
      </c>
      <c r="H89" s="45" t="s">
        <v>10</v>
      </c>
      <c r="I89" s="162"/>
      <c r="J89" s="163"/>
      <c r="K89" s="38"/>
      <c r="L89" s="38"/>
      <c r="M89" s="208"/>
      <c r="N89" s="57"/>
      <c r="O89" s="106"/>
    </row>
    <row r="90" spans="1:15" s="107" customFormat="1" ht="14.25" customHeight="1">
      <c r="A90" s="212"/>
      <c r="B90" s="213"/>
      <c r="D90" s="214" t="s">
        <v>53</v>
      </c>
      <c r="E90" s="164"/>
      <c r="F90" s="165" t="s">
        <v>5</v>
      </c>
      <c r="G90" s="52" t="s">
        <v>8</v>
      </c>
      <c r="H90" s="52" t="s">
        <v>9</v>
      </c>
      <c r="I90" s="52"/>
      <c r="J90" s="166"/>
      <c r="K90" s="38"/>
      <c r="L90" s="38"/>
      <c r="M90" s="209"/>
      <c r="N90" s="57"/>
      <c r="O90" s="106"/>
    </row>
    <row r="91" spans="1:15" s="107" customFormat="1" ht="10.5" customHeight="1">
      <c r="A91" s="28"/>
      <c r="B91" s="210"/>
      <c r="C91" s="38"/>
      <c r="D91" s="105"/>
      <c r="E91" s="167" t="s">
        <v>27</v>
      </c>
      <c r="F91" s="303">
        <f>F86</f>
        <v>132.26999999999998</v>
      </c>
      <c r="G91" s="303">
        <f>H91-F91</f>
        <v>382.55000000000007</v>
      </c>
      <c r="H91" s="303">
        <f>H86</f>
        <v>514.82</v>
      </c>
      <c r="I91" s="168"/>
      <c r="J91" s="305">
        <f>F91/H91</f>
        <v>0.25692475039819734</v>
      </c>
      <c r="K91" s="38"/>
      <c r="L91" s="38"/>
      <c r="M91" s="209"/>
      <c r="N91" s="57"/>
      <c r="O91" s="106"/>
    </row>
    <row r="92" spans="1:15" s="107" customFormat="1" ht="10.5" customHeight="1">
      <c r="A92" s="28"/>
      <c r="B92" s="164"/>
      <c r="C92" s="218"/>
      <c r="D92" s="219" t="s">
        <v>112</v>
      </c>
      <c r="E92" s="169" t="s">
        <v>39</v>
      </c>
      <c r="F92" s="304"/>
      <c r="G92" s="304"/>
      <c r="H92" s="304"/>
      <c r="I92" s="170"/>
      <c r="J92" s="306"/>
      <c r="K92" s="165"/>
      <c r="L92" s="165"/>
      <c r="M92" s="211"/>
      <c r="N92" s="57"/>
      <c r="O92" s="106"/>
    </row>
  </sheetData>
  <sheetProtection/>
  <mergeCells count="38">
    <mergeCell ref="L5:L12"/>
    <mergeCell ref="L64:L81"/>
    <mergeCell ref="F91:F92"/>
    <mergeCell ref="G91:G92"/>
    <mergeCell ref="H91:H92"/>
    <mergeCell ref="F65:F66"/>
    <mergeCell ref="G65:G66"/>
    <mergeCell ref="H65:H66"/>
    <mergeCell ref="J91:J92"/>
    <mergeCell ref="L16:L21"/>
    <mergeCell ref="E88:J88"/>
    <mergeCell ref="F44:F45"/>
    <mergeCell ref="G44:G45"/>
    <mergeCell ref="H44:H45"/>
    <mergeCell ref="L22:L41"/>
    <mergeCell ref="C83:L83"/>
    <mergeCell ref="F51:F52"/>
    <mergeCell ref="G51:G52"/>
    <mergeCell ref="H51:H52"/>
    <mergeCell ref="F72:F73"/>
    <mergeCell ref="G39:G40"/>
    <mergeCell ref="H39:H40"/>
    <mergeCell ref="F60:F61"/>
    <mergeCell ref="F30:F31"/>
    <mergeCell ref="G30:G31"/>
    <mergeCell ref="H30:H31"/>
    <mergeCell ref="G60:G61"/>
    <mergeCell ref="H60:H61"/>
    <mergeCell ref="G72:G73"/>
    <mergeCell ref="L43:L62"/>
    <mergeCell ref="H72:H73"/>
    <mergeCell ref="F20:F21"/>
    <mergeCell ref="G20:G21"/>
    <mergeCell ref="H20:H21"/>
    <mergeCell ref="F23:F24"/>
    <mergeCell ref="G23:G24"/>
    <mergeCell ref="H23:H24"/>
    <mergeCell ref="F39:F40"/>
  </mergeCells>
  <conditionalFormatting sqref="N81 N28 N36:N37 N26">
    <cfRule type="cellIs" priority="14" dxfId="50" operator="greaterThan" stopIfTrue="1">
      <formula>59</formula>
    </cfRule>
  </conditionalFormatting>
  <conditionalFormatting sqref="N32">
    <cfRule type="cellIs" priority="15" dxfId="51" operator="greaterThan" stopIfTrue="1">
      <formula>59</formula>
    </cfRule>
  </conditionalFormatting>
  <conditionalFormatting sqref="N34">
    <cfRule type="cellIs" priority="13" dxfId="51" operator="greaterThan" stopIfTrue="1">
      <formula>59</formula>
    </cfRule>
  </conditionalFormatting>
  <conditionalFormatting sqref="N49 N57:N58 N47">
    <cfRule type="cellIs" priority="11" dxfId="50" operator="greaterThan" stopIfTrue="1">
      <formula>59</formula>
    </cfRule>
  </conditionalFormatting>
  <conditionalFormatting sqref="N53">
    <cfRule type="cellIs" priority="12" dxfId="51" operator="greaterThan" stopIfTrue="1">
      <formula>59</formula>
    </cfRule>
  </conditionalFormatting>
  <conditionalFormatting sqref="N55">
    <cfRule type="cellIs" priority="10" dxfId="51" operator="greaterThan" stopIfTrue="1">
      <formula>59</formula>
    </cfRule>
  </conditionalFormatting>
  <conditionalFormatting sqref="N70 N68">
    <cfRule type="cellIs" priority="8" dxfId="50" operator="greaterThan" stopIfTrue="1">
      <formula>59</formula>
    </cfRule>
  </conditionalFormatting>
  <conditionalFormatting sqref="N74">
    <cfRule type="cellIs" priority="9" dxfId="51" operator="greaterThan" stopIfTrue="1">
      <formula>59</formula>
    </cfRule>
  </conditionalFormatting>
  <conditionalFormatting sqref="N76">
    <cfRule type="cellIs" priority="7" dxfId="51" operator="greaterThan" stopIfTrue="1">
      <formula>59</formula>
    </cfRule>
  </conditionalFormatting>
  <conditionalFormatting sqref="N79">
    <cfRule type="cellIs" priority="6" dxfId="50" operator="greaterThan" stopIfTrue="1">
      <formula>59</formula>
    </cfRule>
  </conditionalFormatting>
  <conditionalFormatting sqref="N78">
    <cfRule type="cellIs" priority="5" dxfId="50" operator="greaterThan" stopIfTrue="1">
      <formula>59</formula>
    </cfRule>
  </conditionalFormatting>
  <conditionalFormatting sqref="N12">
    <cfRule type="cellIs" priority="4" dxfId="50" operator="greaterThan" stopIfTrue="1">
      <formula>59</formula>
    </cfRule>
  </conditionalFormatting>
  <conditionalFormatting sqref="N9">
    <cfRule type="cellIs" priority="2" dxfId="50" operator="greaterThan" stopIfTrue="1">
      <formula>59</formula>
    </cfRule>
  </conditionalFormatting>
  <conditionalFormatting sqref="N6">
    <cfRule type="cellIs" priority="1" dxfId="50" operator="greaterThan" stopIfTrue="1">
      <formula>59</formula>
    </cfRule>
  </conditionalFormatting>
  <printOptions horizontalCentered="1" verticalCentered="1"/>
  <pageMargins left="0.25" right="0.25" top="0.75" bottom="0.75" header="0.3" footer="0.3"/>
  <pageSetup horizontalDpi="600" verticalDpi="600" orientation="portrait" paperSize="9" scale="80" r:id="rId1"/>
  <rowBreaks count="1" manualBreakCount="1">
    <brk id="4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showGridLines="0" zoomScalePageLayoutView="0" workbookViewId="0" topLeftCell="A58">
      <selection activeCell="Q92" sqref="Q92"/>
    </sheetView>
  </sheetViews>
  <sheetFormatPr defaultColWidth="9.00390625" defaultRowHeight="12.75"/>
  <cols>
    <col min="1" max="1" width="1.25" style="57" customWidth="1"/>
    <col min="2" max="2" width="1.75390625" style="57" customWidth="1"/>
    <col min="3" max="3" width="6.375" style="57" customWidth="1"/>
    <col min="4" max="4" width="3.125" style="105" customWidth="1"/>
    <col min="5" max="5" width="44.625" style="57" customWidth="1"/>
    <col min="6" max="8" width="9.375" style="54" customWidth="1"/>
    <col min="9" max="10" width="9.375" style="92" customWidth="1"/>
    <col min="11" max="11" width="1.75390625" style="57" customWidth="1"/>
    <col min="12" max="12" width="2.375" style="57" customWidth="1"/>
    <col min="13" max="13" width="1.75390625" style="57" customWidth="1"/>
    <col min="14" max="14" width="8.875" style="57" customWidth="1"/>
    <col min="15" max="15" width="9.125" style="54" customWidth="1"/>
    <col min="16" max="16384" width="9.125" style="57" customWidth="1"/>
  </cols>
  <sheetData>
    <row r="1" spans="1:15" s="16" customFormat="1" ht="18.75" customHeight="1">
      <c r="A1" s="29"/>
      <c r="B1" s="173"/>
      <c r="C1" s="33" t="s">
        <v>40</v>
      </c>
      <c r="D1" s="32"/>
      <c r="E1" s="33"/>
      <c r="F1" s="34"/>
      <c r="G1" s="34"/>
      <c r="H1" s="34"/>
      <c r="I1" s="35"/>
      <c r="J1" s="35"/>
      <c r="K1" s="30"/>
      <c r="L1" s="36" t="s">
        <v>64</v>
      </c>
      <c r="M1" s="199"/>
      <c r="O1" s="17"/>
    </row>
    <row r="2" spans="1:15" s="16" customFormat="1" ht="10.5" customHeight="1">
      <c r="A2" s="29"/>
      <c r="B2" s="174"/>
      <c r="C2" s="39"/>
      <c r="D2" s="40"/>
      <c r="E2" s="39"/>
      <c r="F2" s="39"/>
      <c r="G2" s="39"/>
      <c r="H2" s="39"/>
      <c r="I2" s="39"/>
      <c r="J2" s="39"/>
      <c r="K2" s="39"/>
      <c r="L2" s="39"/>
      <c r="M2" s="175"/>
      <c r="N2" s="26"/>
      <c r="O2" s="17"/>
    </row>
    <row r="3" spans="1:15" s="16" customFormat="1" ht="10.5" customHeight="1">
      <c r="A3" s="29"/>
      <c r="B3" s="176"/>
      <c r="C3" s="42" t="s">
        <v>20</v>
      </c>
      <c r="D3" s="43"/>
      <c r="E3" s="44" t="s">
        <v>0</v>
      </c>
      <c r="F3" s="45" t="s">
        <v>4</v>
      </c>
      <c r="G3" s="45" t="s">
        <v>6</v>
      </c>
      <c r="H3" s="45" t="s">
        <v>10</v>
      </c>
      <c r="I3" s="45" t="s">
        <v>7</v>
      </c>
      <c r="J3" s="46" t="s">
        <v>1</v>
      </c>
      <c r="K3" s="37"/>
      <c r="L3" s="47"/>
      <c r="M3" s="177"/>
      <c r="N3" s="27"/>
      <c r="O3" s="17"/>
    </row>
    <row r="4" spans="1:15" s="16" customFormat="1" ht="10.5" customHeight="1">
      <c r="A4" s="29"/>
      <c r="B4" s="176"/>
      <c r="C4" s="49"/>
      <c r="D4" s="50" t="s">
        <v>21</v>
      </c>
      <c r="E4" s="51" t="s">
        <v>3</v>
      </c>
      <c r="F4" s="51" t="s">
        <v>5</v>
      </c>
      <c r="G4" s="52" t="s">
        <v>8</v>
      </c>
      <c r="H4" s="52" t="s">
        <v>9</v>
      </c>
      <c r="I4" s="52" t="s">
        <v>11</v>
      </c>
      <c r="J4" s="53" t="s">
        <v>12</v>
      </c>
      <c r="K4" s="37"/>
      <c r="L4" s="47"/>
      <c r="M4" s="177"/>
      <c r="N4" s="22" t="s">
        <v>13</v>
      </c>
      <c r="O4" s="17"/>
    </row>
    <row r="5" spans="1:15" s="18" customFormat="1" ht="12.75" customHeight="1">
      <c r="A5" s="47"/>
      <c r="B5" s="178"/>
      <c r="C5" s="55" t="s">
        <v>61</v>
      </c>
      <c r="D5" s="56"/>
      <c r="E5" s="57" t="s">
        <v>73</v>
      </c>
      <c r="F5" s="58"/>
      <c r="G5" s="58"/>
      <c r="H5" s="58"/>
      <c r="I5" s="59"/>
      <c r="J5" s="59">
        <v>0.7013888888888888</v>
      </c>
      <c r="K5" s="47"/>
      <c r="L5" s="300">
        <v>0</v>
      </c>
      <c r="M5" s="179"/>
      <c r="N5" s="19"/>
      <c r="O5" s="20"/>
    </row>
    <row r="6" spans="1:15" s="18" customFormat="1" ht="12.75">
      <c r="A6" s="47"/>
      <c r="B6" s="178"/>
      <c r="C6" s="55" t="s">
        <v>60</v>
      </c>
      <c r="D6" s="56"/>
      <c r="E6" s="62" t="s">
        <v>74</v>
      </c>
      <c r="F6" s="58"/>
      <c r="G6" s="58">
        <f>H6</f>
        <v>6.46</v>
      </c>
      <c r="H6" s="58">
        <v>6.46</v>
      </c>
      <c r="I6" s="59">
        <v>0.013888888888888888</v>
      </c>
      <c r="J6" s="59">
        <f>J5+I6</f>
        <v>0.7152777777777777</v>
      </c>
      <c r="K6" s="47"/>
      <c r="L6" s="308"/>
      <c r="M6" s="179"/>
      <c r="N6" s="21">
        <f>IF(H6&gt;0,H6/(HOUR(I6)+MINUTE(I6)/60)," ")</f>
        <v>19.380000000000003</v>
      </c>
      <c r="O6" s="20"/>
    </row>
    <row r="7" spans="1:15" s="18" customFormat="1" ht="12.75">
      <c r="A7" s="47"/>
      <c r="B7" s="178"/>
      <c r="C7" s="55"/>
      <c r="D7" s="56"/>
      <c r="E7" s="64" t="s">
        <v>63</v>
      </c>
      <c r="F7" s="58"/>
      <c r="G7" s="58"/>
      <c r="H7" s="58"/>
      <c r="I7" s="47"/>
      <c r="J7" s="59"/>
      <c r="K7" s="47"/>
      <c r="L7" s="308"/>
      <c r="M7" s="179"/>
      <c r="N7" s="21"/>
      <c r="O7" s="20"/>
    </row>
    <row r="8" spans="1:15" s="18" customFormat="1" ht="12.75">
      <c r="A8" s="47"/>
      <c r="B8" s="178"/>
      <c r="C8" s="55" t="s">
        <v>59</v>
      </c>
      <c r="D8" s="56"/>
      <c r="E8" s="57" t="s">
        <v>75</v>
      </c>
      <c r="F8" s="58"/>
      <c r="G8" s="58"/>
      <c r="H8" s="58"/>
      <c r="I8" s="59">
        <v>0.003472222222222222</v>
      </c>
      <c r="J8" s="59">
        <f>J6+I8</f>
        <v>0.7187499999999999</v>
      </c>
      <c r="K8" s="47"/>
      <c r="L8" s="308"/>
      <c r="M8" s="179"/>
      <c r="N8" s="19"/>
      <c r="O8" s="20"/>
    </row>
    <row r="9" spans="1:15" s="18" customFormat="1" ht="12.75">
      <c r="A9" s="47"/>
      <c r="B9" s="178"/>
      <c r="C9" s="55" t="s">
        <v>58</v>
      </c>
      <c r="D9" s="56"/>
      <c r="E9" s="57" t="s">
        <v>76</v>
      </c>
      <c r="F9" s="58"/>
      <c r="G9" s="58">
        <f>H9</f>
        <v>2.75</v>
      </c>
      <c r="H9" s="58">
        <v>2.75</v>
      </c>
      <c r="I9" s="59">
        <v>0.010416666666666666</v>
      </c>
      <c r="J9" s="59">
        <f>J8+I9</f>
        <v>0.7291666666666665</v>
      </c>
      <c r="K9" s="47"/>
      <c r="L9" s="308"/>
      <c r="M9" s="179"/>
      <c r="N9" s="21">
        <f>IF(H9&gt;0,H9/(HOUR(I9)+MINUTE(I9)/60)," ")</f>
        <v>11</v>
      </c>
      <c r="O9" s="20"/>
    </row>
    <row r="10" spans="1:15" s="18" customFormat="1" ht="12.75">
      <c r="A10" s="47"/>
      <c r="B10" s="178"/>
      <c r="C10" s="66"/>
      <c r="D10" s="56">
        <v>0</v>
      </c>
      <c r="E10" s="67" t="s">
        <v>55</v>
      </c>
      <c r="F10" s="68">
        <v>1.3</v>
      </c>
      <c r="G10" s="69"/>
      <c r="H10" s="69"/>
      <c r="I10" s="70"/>
      <c r="J10" s="71">
        <v>0.7361111111111112</v>
      </c>
      <c r="K10" s="47"/>
      <c r="L10" s="308"/>
      <c r="M10" s="179"/>
      <c r="N10" s="19"/>
      <c r="O10" s="20"/>
    </row>
    <row r="11" spans="1:15" s="18" customFormat="1" ht="12.75">
      <c r="A11" s="47"/>
      <c r="B11" s="178"/>
      <c r="C11" s="55" t="s">
        <v>56</v>
      </c>
      <c r="D11" s="74"/>
      <c r="E11" s="57" t="s">
        <v>77</v>
      </c>
      <c r="F11" s="74"/>
      <c r="G11" s="75"/>
      <c r="H11" s="75"/>
      <c r="I11" s="59">
        <v>0.006944444444444444</v>
      </c>
      <c r="J11" s="59">
        <f>J10+I11</f>
        <v>0.7430555555555556</v>
      </c>
      <c r="K11" s="47"/>
      <c r="L11" s="308"/>
      <c r="M11" s="179"/>
      <c r="N11" s="21" t="str">
        <f>IF(H11&gt;0,H11/(HOUR(I11)+MINUTE(I11)/60)," ")</f>
        <v> </v>
      </c>
      <c r="O11" s="20"/>
    </row>
    <row r="12" spans="1:15" s="24" customFormat="1" ht="12.75">
      <c r="A12" s="65"/>
      <c r="B12" s="180"/>
      <c r="C12" s="55" t="s">
        <v>57</v>
      </c>
      <c r="D12" s="56"/>
      <c r="E12" s="47" t="s">
        <v>78</v>
      </c>
      <c r="F12" s="58"/>
      <c r="G12" s="58">
        <f>H12</f>
        <v>38.4</v>
      </c>
      <c r="H12" s="58">
        <v>38.4</v>
      </c>
      <c r="I12" s="59">
        <v>0.052083333333333336</v>
      </c>
      <c r="J12" s="59">
        <f>J11+I12</f>
        <v>0.795138888888889</v>
      </c>
      <c r="K12" s="65"/>
      <c r="L12" s="309"/>
      <c r="M12" s="181"/>
      <c r="N12" s="21">
        <f>IF(H12&gt;0,H12/(HOUR(I12)+MINUTE(I12)/60)," ")</f>
        <v>30.72</v>
      </c>
      <c r="O12" s="25"/>
    </row>
    <row r="13" spans="1:15" s="24" customFormat="1" ht="91.5" customHeight="1">
      <c r="A13" s="65"/>
      <c r="B13" s="180"/>
      <c r="C13" s="55"/>
      <c r="D13" s="56"/>
      <c r="E13" s="47"/>
      <c r="F13" s="58"/>
      <c r="G13" s="58"/>
      <c r="H13" s="58"/>
      <c r="I13" s="59"/>
      <c r="J13" s="59"/>
      <c r="K13" s="65"/>
      <c r="L13" s="182"/>
      <c r="M13" s="181"/>
      <c r="N13" s="23"/>
      <c r="O13" s="25"/>
    </row>
    <row r="14" spans="1:16" s="2" customFormat="1" ht="18.75" customHeight="1">
      <c r="A14" s="29"/>
      <c r="B14" s="173"/>
      <c r="C14" s="33" t="s">
        <v>40</v>
      </c>
      <c r="D14" s="32"/>
      <c r="E14" s="33"/>
      <c r="F14" s="34"/>
      <c r="G14" s="34"/>
      <c r="H14" s="34"/>
      <c r="I14" s="35"/>
      <c r="J14" s="35"/>
      <c r="K14" s="30"/>
      <c r="L14" s="183" t="s">
        <v>27</v>
      </c>
      <c r="M14" s="199"/>
      <c r="O14" s="3"/>
      <c r="P14" s="1"/>
    </row>
    <row r="15" spans="1:15" s="37" customFormat="1" ht="10.5" customHeight="1">
      <c r="A15" s="29"/>
      <c r="B15" s="174"/>
      <c r="C15" s="83"/>
      <c r="D15" s="40"/>
      <c r="E15" s="39"/>
      <c r="F15" s="39"/>
      <c r="G15" s="39"/>
      <c r="H15" s="39"/>
      <c r="I15" s="39"/>
      <c r="J15" s="39"/>
      <c r="K15" s="39"/>
      <c r="L15" s="39"/>
      <c r="M15" s="175"/>
      <c r="N15" s="41"/>
      <c r="O15" s="38"/>
    </row>
    <row r="16" spans="1:15" s="37" customFormat="1" ht="14.25" customHeight="1">
      <c r="A16" s="29"/>
      <c r="B16" s="176"/>
      <c r="C16" s="84" t="s">
        <v>20</v>
      </c>
      <c r="D16" s="43"/>
      <c r="E16" s="44" t="s">
        <v>0</v>
      </c>
      <c r="F16" s="45" t="s">
        <v>4</v>
      </c>
      <c r="G16" s="45" t="s">
        <v>6</v>
      </c>
      <c r="H16" s="45" t="s">
        <v>10</v>
      </c>
      <c r="I16" s="45" t="s">
        <v>7</v>
      </c>
      <c r="J16" s="46" t="s">
        <v>1</v>
      </c>
      <c r="L16" s="307"/>
      <c r="M16" s="177"/>
      <c r="N16" s="48"/>
      <c r="O16" s="38"/>
    </row>
    <row r="17" spans="1:15" s="37" customFormat="1" ht="14.25" customHeight="1">
      <c r="A17" s="29"/>
      <c r="B17" s="176"/>
      <c r="C17" s="85"/>
      <c r="D17" s="49" t="s">
        <v>21</v>
      </c>
      <c r="E17" s="51" t="s">
        <v>3</v>
      </c>
      <c r="F17" s="51" t="s">
        <v>5</v>
      </c>
      <c r="G17" s="52" t="s">
        <v>8</v>
      </c>
      <c r="H17" s="52" t="s">
        <v>9</v>
      </c>
      <c r="I17" s="52" t="s">
        <v>11</v>
      </c>
      <c r="J17" s="53" t="s">
        <v>12</v>
      </c>
      <c r="L17" s="307"/>
      <c r="M17" s="177"/>
      <c r="N17" s="54" t="s">
        <v>13</v>
      </c>
      <c r="O17" s="38"/>
    </row>
    <row r="18" spans="1:15" s="37" customFormat="1" ht="14.25" customHeight="1">
      <c r="A18" s="29"/>
      <c r="B18" s="176"/>
      <c r="C18" s="86"/>
      <c r="D18" s="87"/>
      <c r="E18" s="88"/>
      <c r="F18" s="88"/>
      <c r="G18" s="89"/>
      <c r="H18" s="89"/>
      <c r="I18" s="89"/>
      <c r="J18" s="88"/>
      <c r="L18" s="307"/>
      <c r="M18" s="177"/>
      <c r="N18" s="57"/>
      <c r="O18" s="38"/>
    </row>
    <row r="19" spans="1:16" s="37" customFormat="1" ht="14.25" customHeight="1">
      <c r="A19" s="29"/>
      <c r="B19" s="176"/>
      <c r="C19" s="90" t="s">
        <v>62</v>
      </c>
      <c r="D19" s="91"/>
      <c r="E19" s="62" t="s">
        <v>79</v>
      </c>
      <c r="F19" s="58"/>
      <c r="G19" s="58"/>
      <c r="H19" s="58"/>
      <c r="I19" s="92"/>
      <c r="J19" s="93">
        <v>0.2916666666666667</v>
      </c>
      <c r="L19" s="307"/>
      <c r="M19" s="177"/>
      <c r="N19" s="94"/>
      <c r="O19" s="38"/>
      <c r="P19" s="57"/>
    </row>
    <row r="20" spans="1:16" s="37" customFormat="1" ht="14.25" customHeight="1">
      <c r="A20" s="29"/>
      <c r="B20" s="176"/>
      <c r="C20" s="95"/>
      <c r="D20" s="96"/>
      <c r="E20" s="97" t="s">
        <v>80</v>
      </c>
      <c r="F20" s="295">
        <v>0</v>
      </c>
      <c r="G20" s="295">
        <v>0</v>
      </c>
      <c r="H20" s="295">
        <v>0</v>
      </c>
      <c r="I20" s="98"/>
      <c r="J20" s="99"/>
      <c r="L20" s="307"/>
      <c r="M20" s="177"/>
      <c r="N20" s="57"/>
      <c r="O20" s="38"/>
      <c r="P20" s="57"/>
    </row>
    <row r="21" spans="1:16" s="37" customFormat="1" ht="14.25" customHeight="1">
      <c r="A21" s="29"/>
      <c r="B21" s="176"/>
      <c r="C21" s="100"/>
      <c r="D21" s="101"/>
      <c r="E21" s="102" t="s">
        <v>17</v>
      </c>
      <c r="F21" s="296"/>
      <c r="G21" s="296"/>
      <c r="H21" s="296"/>
      <c r="I21" s="103"/>
      <c r="J21" s="104"/>
      <c r="L21" s="307"/>
      <c r="M21" s="177"/>
      <c r="O21" s="38"/>
      <c r="P21" s="57"/>
    </row>
    <row r="22" spans="1:15" s="107" customFormat="1" ht="14.25" customHeight="1">
      <c r="A22" s="28"/>
      <c r="B22" s="184"/>
      <c r="C22" s="54">
        <v>0</v>
      </c>
      <c r="D22" s="105"/>
      <c r="E22" s="62" t="s">
        <v>81</v>
      </c>
      <c r="F22" s="37"/>
      <c r="G22" s="37"/>
      <c r="H22" s="37"/>
      <c r="I22" s="92">
        <v>0.006944444444444444</v>
      </c>
      <c r="J22" s="92">
        <f>J19+I22</f>
        <v>0.2986111111111111</v>
      </c>
      <c r="K22" s="37"/>
      <c r="L22" s="291">
        <v>1</v>
      </c>
      <c r="M22" s="185"/>
      <c r="N22" s="37"/>
      <c r="O22" s="106"/>
    </row>
    <row r="23" spans="1:15" s="107" customFormat="1" ht="14.25" customHeight="1">
      <c r="A23" s="28"/>
      <c r="B23" s="184"/>
      <c r="C23" s="108" t="s">
        <v>111</v>
      </c>
      <c r="D23" s="109"/>
      <c r="E23" s="110" t="s">
        <v>31</v>
      </c>
      <c r="F23" s="289">
        <f>F27+F29</f>
        <v>21.39</v>
      </c>
      <c r="G23" s="289">
        <f>H23-F23</f>
        <v>65.8</v>
      </c>
      <c r="H23" s="289">
        <f>H26+H28+46.69</f>
        <v>87.19</v>
      </c>
      <c r="I23" s="111"/>
      <c r="J23" s="112"/>
      <c r="K23" s="37"/>
      <c r="L23" s="292"/>
      <c r="M23" s="185"/>
      <c r="N23" s="37"/>
      <c r="O23" s="106"/>
    </row>
    <row r="24" spans="1:15" s="107" customFormat="1" ht="14.25" customHeight="1">
      <c r="A24" s="28"/>
      <c r="B24" s="184"/>
      <c r="C24" s="113">
        <v>1</v>
      </c>
      <c r="D24" s="114"/>
      <c r="E24" s="115" t="s">
        <v>16</v>
      </c>
      <c r="F24" s="290"/>
      <c r="G24" s="290"/>
      <c r="H24" s="290"/>
      <c r="I24" s="116"/>
      <c r="J24" s="117"/>
      <c r="K24" s="37"/>
      <c r="L24" s="292"/>
      <c r="M24" s="185"/>
      <c r="N24" s="37"/>
      <c r="O24" s="106"/>
    </row>
    <row r="25" spans="1:15" s="107" customFormat="1" ht="14.25" customHeight="1">
      <c r="A25" s="28"/>
      <c r="B25" s="184"/>
      <c r="C25" s="38"/>
      <c r="D25" s="105"/>
      <c r="E25" s="118" t="s">
        <v>15</v>
      </c>
      <c r="F25" s="37"/>
      <c r="G25" s="37"/>
      <c r="H25" s="37"/>
      <c r="I25" s="37"/>
      <c r="J25" s="92"/>
      <c r="K25" s="37"/>
      <c r="L25" s="292"/>
      <c r="M25" s="185"/>
      <c r="O25" s="106"/>
    </row>
    <row r="26" spans="1:15" s="61" customFormat="1" ht="14.25" customHeight="1">
      <c r="A26" s="28"/>
      <c r="B26" s="178"/>
      <c r="C26" s="119">
        <v>1</v>
      </c>
      <c r="D26" s="91"/>
      <c r="E26" s="62" t="s">
        <v>23</v>
      </c>
      <c r="F26" s="58"/>
      <c r="G26" s="58">
        <f>H26-F25</f>
        <v>17.7</v>
      </c>
      <c r="H26" s="58">
        <v>17.7</v>
      </c>
      <c r="I26" s="92">
        <v>0.017361111111111112</v>
      </c>
      <c r="J26" s="93">
        <f>J22+I26</f>
        <v>0.3159722222222222</v>
      </c>
      <c r="K26" s="47"/>
      <c r="L26" s="292"/>
      <c r="M26" s="179"/>
      <c r="N26" s="63">
        <f>IF(H26&gt;0,H26/(HOUR(I26)+MINUTE(I26)/60)," ")</f>
        <v>42.48</v>
      </c>
      <c r="O26" s="60"/>
    </row>
    <row r="27" spans="1:15" s="61" customFormat="1" ht="14.25" customHeight="1">
      <c r="A27" s="28"/>
      <c r="B27" s="178"/>
      <c r="C27" s="120" t="s">
        <v>14</v>
      </c>
      <c r="D27" s="91">
        <f>C26</f>
        <v>1</v>
      </c>
      <c r="E27" s="121" t="s">
        <v>24</v>
      </c>
      <c r="F27" s="68">
        <v>6.41</v>
      </c>
      <c r="G27" s="58"/>
      <c r="H27" s="58"/>
      <c r="I27" s="122">
        <v>0.0020833333333333333</v>
      </c>
      <c r="J27" s="123">
        <f aca="true" t="shared" si="0" ref="J27:J36">J26+I27</f>
        <v>0.31805555555555554</v>
      </c>
      <c r="K27" s="47"/>
      <c r="L27" s="292"/>
      <c r="M27" s="179"/>
      <c r="N27" s="124"/>
      <c r="O27" s="60"/>
    </row>
    <row r="28" spans="1:15" s="61" customFormat="1" ht="14.25" customHeight="1">
      <c r="A28" s="28"/>
      <c r="B28" s="178"/>
      <c r="C28" s="119">
        <v>2</v>
      </c>
      <c r="D28" s="91"/>
      <c r="E28" s="62" t="s">
        <v>25</v>
      </c>
      <c r="F28" s="58"/>
      <c r="G28" s="58">
        <f>H28-F27</f>
        <v>16.39</v>
      </c>
      <c r="H28" s="58">
        <v>22.8</v>
      </c>
      <c r="I28" s="92">
        <v>0.019444444444444445</v>
      </c>
      <c r="J28" s="93">
        <f t="shared" si="0"/>
        <v>0.33749999999999997</v>
      </c>
      <c r="K28" s="47"/>
      <c r="L28" s="292"/>
      <c r="M28" s="179"/>
      <c r="N28" s="63">
        <f>IF(H28&gt;0,H28/(HOUR(I28)+MINUTE(I28)/60)," ")</f>
        <v>48.85714285714286</v>
      </c>
      <c r="O28" s="60"/>
    </row>
    <row r="29" spans="1:15" s="61" customFormat="1" ht="14.25" customHeight="1">
      <c r="A29" s="28"/>
      <c r="B29" s="178"/>
      <c r="C29" s="120" t="s">
        <v>14</v>
      </c>
      <c r="D29" s="91">
        <f>C28</f>
        <v>2</v>
      </c>
      <c r="E29" s="121" t="s">
        <v>26</v>
      </c>
      <c r="F29" s="68">
        <v>14.98</v>
      </c>
      <c r="G29" s="58"/>
      <c r="H29" s="58"/>
      <c r="I29" s="122">
        <v>0.0020833333333333333</v>
      </c>
      <c r="J29" s="123">
        <f t="shared" si="0"/>
        <v>0.3395833333333333</v>
      </c>
      <c r="K29" s="47"/>
      <c r="L29" s="292"/>
      <c r="M29" s="179"/>
      <c r="N29" s="124"/>
      <c r="O29" s="60"/>
    </row>
    <row r="30" spans="1:15" s="61" customFormat="1" ht="14.25" customHeight="1">
      <c r="A30" s="28"/>
      <c r="B30" s="178"/>
      <c r="C30" s="108" t="s">
        <v>111</v>
      </c>
      <c r="D30" s="109"/>
      <c r="E30" s="110" t="s">
        <v>103</v>
      </c>
      <c r="F30" s="289">
        <f>F33+F35</f>
        <v>22.700000000000003</v>
      </c>
      <c r="G30" s="289">
        <f>H30-F30</f>
        <v>46.519999999999996</v>
      </c>
      <c r="H30" s="289">
        <f>H34+H36+13.98</f>
        <v>69.22</v>
      </c>
      <c r="I30" s="111"/>
      <c r="J30" s="112"/>
      <c r="K30" s="47"/>
      <c r="L30" s="292"/>
      <c r="M30" s="179"/>
      <c r="N30" s="124"/>
      <c r="O30" s="60"/>
    </row>
    <row r="31" spans="1:15" s="61" customFormat="1" ht="14.25" customHeight="1">
      <c r="A31" s="28"/>
      <c r="B31" s="178"/>
      <c r="C31" s="113">
        <v>2</v>
      </c>
      <c r="D31" s="114"/>
      <c r="E31" s="115" t="s">
        <v>16</v>
      </c>
      <c r="F31" s="290"/>
      <c r="G31" s="290"/>
      <c r="H31" s="290"/>
      <c r="I31" s="116"/>
      <c r="J31" s="117"/>
      <c r="K31" s="47"/>
      <c r="L31" s="292"/>
      <c r="M31" s="179"/>
      <c r="N31" s="124"/>
      <c r="O31" s="60"/>
    </row>
    <row r="32" spans="1:15" s="61" customFormat="1" ht="14.25" customHeight="1">
      <c r="A32" s="28"/>
      <c r="B32" s="178"/>
      <c r="C32" s="119">
        <v>3</v>
      </c>
      <c r="D32" s="91"/>
      <c r="E32" s="62" t="s">
        <v>108</v>
      </c>
      <c r="F32" s="58"/>
      <c r="G32" s="58">
        <f>H32-F29</f>
        <v>45.69</v>
      </c>
      <c r="H32" s="58">
        <v>60.67</v>
      </c>
      <c r="I32" s="92">
        <v>0.05555555555555555</v>
      </c>
      <c r="J32" s="93">
        <f>J29+I32</f>
        <v>0.3951388888888888</v>
      </c>
      <c r="K32" s="47"/>
      <c r="L32" s="292"/>
      <c r="M32" s="179"/>
      <c r="N32" s="63">
        <f>IF(H32&gt;0,H32/(HOUR(I32)+MINUTE(I32)/60)," ")</f>
        <v>45.502500000000005</v>
      </c>
      <c r="O32" s="60"/>
    </row>
    <row r="33" spans="1:15" s="61" customFormat="1" ht="14.25" customHeight="1">
      <c r="A33" s="28"/>
      <c r="B33" s="178"/>
      <c r="C33" s="120" t="s">
        <v>14</v>
      </c>
      <c r="D33" s="91">
        <f>C32</f>
        <v>3</v>
      </c>
      <c r="E33" s="121" t="s">
        <v>101</v>
      </c>
      <c r="F33" s="68">
        <v>11.3</v>
      </c>
      <c r="G33" s="58"/>
      <c r="H33" s="58"/>
      <c r="I33" s="122">
        <v>0.0020833333333333333</v>
      </c>
      <c r="J33" s="123">
        <f t="shared" si="0"/>
        <v>0.39722222222222214</v>
      </c>
      <c r="K33" s="47"/>
      <c r="L33" s="292"/>
      <c r="M33" s="179"/>
      <c r="N33" s="124"/>
      <c r="O33" s="60"/>
    </row>
    <row r="34" spans="1:15" s="61" customFormat="1" ht="14.25" customHeight="1">
      <c r="A34" s="28"/>
      <c r="B34" s="178"/>
      <c r="C34" s="119">
        <v>4</v>
      </c>
      <c r="D34" s="91"/>
      <c r="E34" s="62" t="s">
        <v>109</v>
      </c>
      <c r="F34" s="58"/>
      <c r="G34" s="58">
        <f>H34-F33</f>
        <v>21.900000000000002</v>
      </c>
      <c r="H34" s="58">
        <v>33.2</v>
      </c>
      <c r="I34" s="92">
        <v>0.027777777777777776</v>
      </c>
      <c r="J34" s="93">
        <f t="shared" si="0"/>
        <v>0.42499999999999993</v>
      </c>
      <c r="K34" s="47"/>
      <c r="L34" s="292"/>
      <c r="M34" s="179"/>
      <c r="N34" s="63">
        <f>IF(H34&gt;0,H34/(HOUR(I34)+MINUTE(I34)/60)," ")</f>
        <v>49.800000000000004</v>
      </c>
      <c r="O34" s="60"/>
    </row>
    <row r="35" spans="1:15" s="61" customFormat="1" ht="14.25" customHeight="1">
      <c r="A35" s="28"/>
      <c r="B35" s="178"/>
      <c r="C35" s="120" t="s">
        <v>14</v>
      </c>
      <c r="D35" s="91">
        <v>4</v>
      </c>
      <c r="E35" s="121" t="s">
        <v>102</v>
      </c>
      <c r="F35" s="68">
        <v>11.4</v>
      </c>
      <c r="G35" s="58"/>
      <c r="H35" s="58"/>
      <c r="I35" s="122">
        <v>0.0020833333333333333</v>
      </c>
      <c r="J35" s="123">
        <f t="shared" si="0"/>
        <v>0.42708333333333326</v>
      </c>
      <c r="K35" s="47"/>
      <c r="L35" s="292"/>
      <c r="M35" s="179"/>
      <c r="N35" s="124"/>
      <c r="O35" s="60"/>
    </row>
    <row r="36" spans="1:15" s="61" customFormat="1" ht="14.25" customHeight="1">
      <c r="A36" s="28"/>
      <c r="B36" s="178"/>
      <c r="C36" s="125">
        <f>C34</f>
        <v>4</v>
      </c>
      <c r="D36" s="91"/>
      <c r="E36" s="118" t="s">
        <v>82</v>
      </c>
      <c r="F36" s="94"/>
      <c r="G36" s="58">
        <f>H36-F35</f>
        <v>10.639999999999999</v>
      </c>
      <c r="H36" s="58">
        <v>22.04</v>
      </c>
      <c r="I36" s="92">
        <v>0.017361111111111112</v>
      </c>
      <c r="J36" s="93">
        <f t="shared" si="0"/>
        <v>0.44444444444444436</v>
      </c>
      <c r="K36" s="47"/>
      <c r="L36" s="292"/>
      <c r="M36" s="179"/>
      <c r="N36" s="63">
        <f>IF(H36&gt;0,H36/(HOUR(I36)+MINUTE(I36)/60)," ")</f>
        <v>52.895999999999994</v>
      </c>
      <c r="O36" s="60"/>
    </row>
    <row r="37" spans="1:15" s="61" customFormat="1" ht="14.25" customHeight="1">
      <c r="A37" s="28"/>
      <c r="B37" s="178"/>
      <c r="C37" s="119"/>
      <c r="D37" s="91"/>
      <c r="E37" s="64" t="s">
        <v>22</v>
      </c>
      <c r="F37" s="94"/>
      <c r="G37" s="58"/>
      <c r="H37" s="58"/>
      <c r="I37" s="92"/>
      <c r="J37" s="93"/>
      <c r="K37" s="47"/>
      <c r="L37" s="292"/>
      <c r="M37" s="179"/>
      <c r="N37" s="63" t="str">
        <f>IF(H37&gt;0,H37/(HOUR(I37)+MINUTE(I37)/60)," ")</f>
        <v> </v>
      </c>
      <c r="O37" s="60"/>
    </row>
    <row r="38" spans="1:15" s="61" customFormat="1" ht="14.25" customHeight="1">
      <c r="A38" s="28"/>
      <c r="B38" s="178"/>
      <c r="C38" s="126">
        <f>C34</f>
        <v>4</v>
      </c>
      <c r="D38" s="91"/>
      <c r="E38" s="62" t="s">
        <v>83</v>
      </c>
      <c r="F38" s="58"/>
      <c r="G38" s="58"/>
      <c r="H38" s="58"/>
      <c r="I38" s="92">
        <v>0.003472222222222222</v>
      </c>
      <c r="J38" s="93">
        <f>J36+I38</f>
        <v>0.4479166666666666</v>
      </c>
      <c r="K38" s="47"/>
      <c r="L38" s="292"/>
      <c r="M38" s="179"/>
      <c r="N38" s="124"/>
      <c r="O38" s="60"/>
    </row>
    <row r="39" spans="1:15" s="61" customFormat="1" ht="14.25" customHeight="1">
      <c r="A39" s="28"/>
      <c r="B39" s="178"/>
      <c r="C39" s="95"/>
      <c r="D39" s="96"/>
      <c r="E39" s="97" t="s">
        <v>84</v>
      </c>
      <c r="F39" s="295">
        <f>F27+F29+F33+F35</f>
        <v>44.089999999999996</v>
      </c>
      <c r="G39" s="295">
        <f>G26+G28+G32+G34+G36</f>
        <v>112.32000000000001</v>
      </c>
      <c r="H39" s="295">
        <f>H26+H28+H32+H34+H36</f>
        <v>156.41</v>
      </c>
      <c r="I39" s="98"/>
      <c r="J39" s="99"/>
      <c r="K39" s="47"/>
      <c r="L39" s="292"/>
      <c r="M39" s="179"/>
      <c r="N39" s="127"/>
      <c r="O39" s="60"/>
    </row>
    <row r="40" spans="1:15" s="61" customFormat="1" ht="14.25" customHeight="1">
      <c r="A40" s="28"/>
      <c r="B40" s="178"/>
      <c r="C40" s="100"/>
      <c r="D40" s="101"/>
      <c r="E40" s="102" t="s">
        <v>17</v>
      </c>
      <c r="F40" s="290"/>
      <c r="G40" s="290"/>
      <c r="H40" s="290"/>
      <c r="I40" s="103"/>
      <c r="J40" s="104"/>
      <c r="K40" s="47"/>
      <c r="L40" s="292"/>
      <c r="M40" s="179"/>
      <c r="N40" s="128">
        <f>J48-J27</f>
        <v>0.1770833333333332</v>
      </c>
      <c r="O40" s="60"/>
    </row>
    <row r="41" spans="1:15" s="61" customFormat="1" ht="14.25" customHeight="1">
      <c r="A41" s="28"/>
      <c r="B41" s="178"/>
      <c r="C41" s="129">
        <f>C34</f>
        <v>4</v>
      </c>
      <c r="D41" s="91"/>
      <c r="E41" s="62" t="s">
        <v>85</v>
      </c>
      <c r="F41" s="130"/>
      <c r="G41" s="58"/>
      <c r="H41" s="58"/>
      <c r="I41" s="93">
        <v>0.020833333333333332</v>
      </c>
      <c r="J41" s="93">
        <f>J38+I41</f>
        <v>0.4687499999999999</v>
      </c>
      <c r="K41" s="47"/>
      <c r="L41" s="293"/>
      <c r="M41" s="179"/>
      <c r="N41" s="60" t="s">
        <v>37</v>
      </c>
      <c r="O41" s="60"/>
    </row>
    <row r="42" spans="1:15" s="61" customFormat="1" ht="14.25" customHeight="1">
      <c r="A42" s="28"/>
      <c r="B42" s="178"/>
      <c r="C42" s="131"/>
      <c r="D42" s="132"/>
      <c r="E42" s="133" t="s">
        <v>18</v>
      </c>
      <c r="F42" s="134"/>
      <c r="G42" s="134"/>
      <c r="H42" s="134"/>
      <c r="I42" s="135"/>
      <c r="J42" s="135"/>
      <c r="K42" s="47"/>
      <c r="L42" s="47"/>
      <c r="M42" s="179"/>
      <c r="N42" s="47"/>
      <c r="O42" s="60"/>
    </row>
    <row r="43" spans="1:15" s="61" customFormat="1" ht="14.25" customHeight="1">
      <c r="A43" s="28"/>
      <c r="B43" s="178"/>
      <c r="C43" s="136">
        <f>C34</f>
        <v>4</v>
      </c>
      <c r="D43" s="91"/>
      <c r="E43" s="62" t="s">
        <v>86</v>
      </c>
      <c r="F43" s="58"/>
      <c r="G43" s="58"/>
      <c r="H43" s="58"/>
      <c r="I43" s="93">
        <v>0.006944444444444444</v>
      </c>
      <c r="J43" s="93">
        <f>J41+I43</f>
        <v>0.4756944444444443</v>
      </c>
      <c r="K43" s="47"/>
      <c r="L43" s="291">
        <v>2</v>
      </c>
      <c r="M43" s="179"/>
      <c r="N43" s="47"/>
      <c r="O43" s="60"/>
    </row>
    <row r="44" spans="1:15" s="61" customFormat="1" ht="14.25" customHeight="1">
      <c r="A44" s="28"/>
      <c r="B44" s="178"/>
      <c r="C44" s="108" t="s">
        <v>111</v>
      </c>
      <c r="D44" s="109"/>
      <c r="E44" s="110" t="s">
        <v>31</v>
      </c>
      <c r="F44" s="289">
        <f>F48+F50</f>
        <v>21.39</v>
      </c>
      <c r="G44" s="289">
        <f>H44-F44</f>
        <v>65.8</v>
      </c>
      <c r="H44" s="289">
        <f>H23</f>
        <v>87.19</v>
      </c>
      <c r="I44" s="111"/>
      <c r="J44" s="112"/>
      <c r="K44" s="47"/>
      <c r="L44" s="292"/>
      <c r="M44" s="179"/>
      <c r="N44" s="47"/>
      <c r="O44" s="60"/>
    </row>
    <row r="45" spans="1:15" s="61" customFormat="1" ht="14.25" customHeight="1">
      <c r="A45" s="28"/>
      <c r="B45" s="178"/>
      <c r="C45" s="113">
        <v>3</v>
      </c>
      <c r="D45" s="114"/>
      <c r="E45" s="115" t="s">
        <v>16</v>
      </c>
      <c r="F45" s="290"/>
      <c r="G45" s="290"/>
      <c r="H45" s="290"/>
      <c r="I45" s="116"/>
      <c r="J45" s="117"/>
      <c r="K45" s="47"/>
      <c r="L45" s="292"/>
      <c r="M45" s="179"/>
      <c r="N45" s="47"/>
      <c r="O45" s="60"/>
    </row>
    <row r="46" spans="1:15" s="61" customFormat="1" ht="14.25" customHeight="1">
      <c r="A46" s="28"/>
      <c r="B46" s="178"/>
      <c r="C46" s="137"/>
      <c r="D46" s="138"/>
      <c r="E46" s="118" t="s">
        <v>15</v>
      </c>
      <c r="F46" s="130"/>
      <c r="G46" s="130"/>
      <c r="H46" s="139"/>
      <c r="I46" s="92"/>
      <c r="J46" s="92"/>
      <c r="K46" s="47"/>
      <c r="L46" s="292"/>
      <c r="M46" s="179"/>
      <c r="N46" s="47"/>
      <c r="O46" s="60"/>
    </row>
    <row r="47" spans="1:15" s="61" customFormat="1" ht="14.25" customHeight="1">
      <c r="A47" s="28"/>
      <c r="B47" s="178"/>
      <c r="C47" s="119">
        <v>5</v>
      </c>
      <c r="D47" s="91"/>
      <c r="E47" s="62" t="s">
        <v>23</v>
      </c>
      <c r="F47" s="58"/>
      <c r="G47" s="58">
        <f>H47-F46</f>
        <v>17.7</v>
      </c>
      <c r="H47" s="58">
        <v>17.7</v>
      </c>
      <c r="I47" s="92">
        <v>0.017361111111111112</v>
      </c>
      <c r="J47" s="93">
        <f>I47+J43</f>
        <v>0.4930555555555554</v>
      </c>
      <c r="K47" s="47"/>
      <c r="L47" s="292"/>
      <c r="M47" s="179"/>
      <c r="N47" s="63">
        <f>IF(H47&gt;0,H47/(HOUR(I47)+MINUTE(I47)/60)," ")</f>
        <v>42.48</v>
      </c>
      <c r="O47" s="60"/>
    </row>
    <row r="48" spans="1:15" s="61" customFormat="1" ht="14.25" customHeight="1">
      <c r="A48" s="28"/>
      <c r="B48" s="178"/>
      <c r="C48" s="120" t="s">
        <v>14</v>
      </c>
      <c r="D48" s="91">
        <f>C47</f>
        <v>5</v>
      </c>
      <c r="E48" s="121" t="s">
        <v>93</v>
      </c>
      <c r="F48" s="68">
        <f>F27</f>
        <v>6.41</v>
      </c>
      <c r="G48" s="58"/>
      <c r="H48" s="58"/>
      <c r="I48" s="122">
        <v>0.0020833333333333333</v>
      </c>
      <c r="J48" s="123">
        <f>J47+I48</f>
        <v>0.49513888888888874</v>
      </c>
      <c r="K48" s="47"/>
      <c r="L48" s="292"/>
      <c r="M48" s="179"/>
      <c r="N48" s="124"/>
      <c r="O48" s="60"/>
    </row>
    <row r="49" spans="1:15" s="61" customFormat="1" ht="14.25" customHeight="1">
      <c r="A49" s="28"/>
      <c r="B49" s="178"/>
      <c r="C49" s="119">
        <f>C47+1</f>
        <v>6</v>
      </c>
      <c r="D49" s="91"/>
      <c r="E49" s="62" t="s">
        <v>25</v>
      </c>
      <c r="F49" s="58"/>
      <c r="G49" s="58">
        <f>H49-F48</f>
        <v>16.39</v>
      </c>
      <c r="H49" s="58">
        <v>22.8</v>
      </c>
      <c r="I49" s="92">
        <v>0.019444444444444445</v>
      </c>
      <c r="J49" s="93">
        <f>J48+I49</f>
        <v>0.5145833333333332</v>
      </c>
      <c r="K49" s="47"/>
      <c r="L49" s="292"/>
      <c r="M49" s="179"/>
      <c r="N49" s="63">
        <f>IF(H49&gt;0,H49/(HOUR(I49)+MINUTE(I49)/60)," ")</f>
        <v>48.85714285714286</v>
      </c>
      <c r="O49" s="60"/>
    </row>
    <row r="50" spans="1:15" s="61" customFormat="1" ht="14.25" customHeight="1">
      <c r="A50" s="28"/>
      <c r="B50" s="178"/>
      <c r="C50" s="120" t="s">
        <v>14</v>
      </c>
      <c r="D50" s="91">
        <f>C49</f>
        <v>6</v>
      </c>
      <c r="E50" s="121" t="s">
        <v>94</v>
      </c>
      <c r="F50" s="68">
        <f>F29</f>
        <v>14.98</v>
      </c>
      <c r="G50" s="58"/>
      <c r="H50" s="58"/>
      <c r="I50" s="122">
        <v>0.0020833333333333333</v>
      </c>
      <c r="J50" s="123">
        <f>J49+I50</f>
        <v>0.5166666666666665</v>
      </c>
      <c r="K50" s="47"/>
      <c r="L50" s="292"/>
      <c r="M50" s="179"/>
      <c r="N50" s="124"/>
      <c r="O50" s="60"/>
    </row>
    <row r="51" spans="1:15" s="61" customFormat="1" ht="14.25" customHeight="1">
      <c r="A51" s="28"/>
      <c r="B51" s="178"/>
      <c r="C51" s="108" t="s">
        <v>111</v>
      </c>
      <c r="D51" s="109"/>
      <c r="E51" s="110" t="s">
        <v>103</v>
      </c>
      <c r="F51" s="289">
        <f>F54+F56</f>
        <v>22.700000000000003</v>
      </c>
      <c r="G51" s="289">
        <f>H51-F51</f>
        <v>46.519999999999996</v>
      </c>
      <c r="H51" s="289">
        <f>H30</f>
        <v>69.22</v>
      </c>
      <c r="I51" s="111"/>
      <c r="J51" s="112"/>
      <c r="K51" s="47"/>
      <c r="L51" s="292"/>
      <c r="M51" s="179"/>
      <c r="N51" s="124"/>
      <c r="O51" s="60"/>
    </row>
    <row r="52" spans="1:15" s="61" customFormat="1" ht="14.25" customHeight="1">
      <c r="A52" s="28"/>
      <c r="B52" s="178"/>
      <c r="C52" s="113">
        <v>4</v>
      </c>
      <c r="D52" s="114"/>
      <c r="E52" s="115" t="s">
        <v>16</v>
      </c>
      <c r="F52" s="290"/>
      <c r="G52" s="290"/>
      <c r="H52" s="294"/>
      <c r="I52" s="116"/>
      <c r="J52" s="117"/>
      <c r="K52" s="47"/>
      <c r="L52" s="292"/>
      <c r="M52" s="179"/>
      <c r="N52" s="124"/>
      <c r="O52" s="60"/>
    </row>
    <row r="53" spans="1:15" s="61" customFormat="1" ht="14.25" customHeight="1">
      <c r="A53" s="28"/>
      <c r="B53" s="178"/>
      <c r="C53" s="119">
        <f>C49+1</f>
        <v>7</v>
      </c>
      <c r="D53" s="91"/>
      <c r="E53" s="62" t="s">
        <v>108</v>
      </c>
      <c r="F53" s="58"/>
      <c r="G53" s="58">
        <f>H53-F50</f>
        <v>45.69</v>
      </c>
      <c r="H53" s="58">
        <v>60.67</v>
      </c>
      <c r="I53" s="92">
        <v>0.05555555555555555</v>
      </c>
      <c r="J53" s="93">
        <f>J50+I53</f>
        <v>0.5722222222222221</v>
      </c>
      <c r="K53" s="47"/>
      <c r="L53" s="292"/>
      <c r="M53" s="179"/>
      <c r="N53" s="63">
        <f>IF(H53&gt;0,H53/(HOUR(I53)+MINUTE(I53)/60)," ")</f>
        <v>45.502500000000005</v>
      </c>
      <c r="O53" s="60"/>
    </row>
    <row r="54" spans="1:15" s="61" customFormat="1" ht="14.25" customHeight="1">
      <c r="A54" s="28"/>
      <c r="B54" s="178"/>
      <c r="C54" s="120" t="s">
        <v>14</v>
      </c>
      <c r="D54" s="91">
        <f>C53</f>
        <v>7</v>
      </c>
      <c r="E54" s="121" t="s">
        <v>106</v>
      </c>
      <c r="F54" s="68">
        <v>11.3</v>
      </c>
      <c r="G54" s="58"/>
      <c r="H54" s="58"/>
      <c r="I54" s="122">
        <v>0.0020833333333333333</v>
      </c>
      <c r="J54" s="123">
        <f>J53+I54</f>
        <v>0.5743055555555554</v>
      </c>
      <c r="K54" s="47"/>
      <c r="L54" s="292"/>
      <c r="M54" s="179"/>
      <c r="N54" s="124"/>
      <c r="O54" s="60"/>
    </row>
    <row r="55" spans="1:15" s="61" customFormat="1" ht="14.25" customHeight="1">
      <c r="A55" s="28"/>
      <c r="B55" s="178"/>
      <c r="C55" s="119">
        <f>C53+1</f>
        <v>8</v>
      </c>
      <c r="D55" s="91"/>
      <c r="E55" s="62" t="s">
        <v>109</v>
      </c>
      <c r="F55" s="58"/>
      <c r="G55" s="58">
        <f>H55-F54</f>
        <v>21.900000000000002</v>
      </c>
      <c r="H55" s="58">
        <v>33.2</v>
      </c>
      <c r="I55" s="92">
        <v>0.027777777777777776</v>
      </c>
      <c r="J55" s="93">
        <f>J54+I55</f>
        <v>0.6020833333333332</v>
      </c>
      <c r="K55" s="47"/>
      <c r="L55" s="292"/>
      <c r="M55" s="179"/>
      <c r="N55" s="63">
        <f>IF(H55&gt;0,H55/(HOUR(I55)+MINUTE(I55)/60)," ")</f>
        <v>49.800000000000004</v>
      </c>
      <c r="O55" s="60"/>
    </row>
    <row r="56" spans="1:15" s="61" customFormat="1" ht="14.25" customHeight="1">
      <c r="A56" s="28"/>
      <c r="B56" s="178"/>
      <c r="C56" s="120" t="s">
        <v>14</v>
      </c>
      <c r="D56" s="91">
        <v>8</v>
      </c>
      <c r="E56" s="121" t="s">
        <v>107</v>
      </c>
      <c r="F56" s="68">
        <v>11.4</v>
      </c>
      <c r="G56" s="58"/>
      <c r="H56" s="58"/>
      <c r="I56" s="122">
        <v>0.0020833333333333333</v>
      </c>
      <c r="J56" s="123">
        <f>J55+I56</f>
        <v>0.6041666666666665</v>
      </c>
      <c r="K56" s="47"/>
      <c r="L56" s="292"/>
      <c r="M56" s="179"/>
      <c r="N56" s="124"/>
      <c r="O56" s="60"/>
    </row>
    <row r="57" spans="1:15" s="61" customFormat="1" ht="14.25" customHeight="1">
      <c r="A57" s="28"/>
      <c r="B57" s="178"/>
      <c r="C57" s="125">
        <f>C55</f>
        <v>8</v>
      </c>
      <c r="D57" s="91"/>
      <c r="E57" s="118" t="s">
        <v>82</v>
      </c>
      <c r="F57" s="94"/>
      <c r="G57" s="58">
        <f>H57-F56</f>
        <v>10.639999999999999</v>
      </c>
      <c r="H57" s="58">
        <v>22.04</v>
      </c>
      <c r="I57" s="92">
        <v>0.017361111111111112</v>
      </c>
      <c r="J57" s="93">
        <f>J56+I57</f>
        <v>0.6215277777777777</v>
      </c>
      <c r="K57" s="47"/>
      <c r="L57" s="292"/>
      <c r="M57" s="179"/>
      <c r="N57" s="63">
        <f>IF(H57&gt;0,H57/(HOUR(I57)+MINUTE(I57)/60)," ")</f>
        <v>52.895999999999994</v>
      </c>
      <c r="O57" s="60"/>
    </row>
    <row r="58" spans="1:15" s="61" customFormat="1" ht="14.25" customHeight="1">
      <c r="A58" s="28"/>
      <c r="B58" s="178"/>
      <c r="C58" s="119"/>
      <c r="D58" s="91"/>
      <c r="E58" s="64" t="s">
        <v>22</v>
      </c>
      <c r="F58" s="94"/>
      <c r="G58" s="58"/>
      <c r="H58" s="58"/>
      <c r="I58" s="92"/>
      <c r="J58" s="93"/>
      <c r="K58" s="47"/>
      <c r="L58" s="292"/>
      <c r="M58" s="179"/>
      <c r="N58" s="63" t="str">
        <f>IF(H58&gt;0,H58/(HOUR(I58)+MINUTE(I58)/60)," ")</f>
        <v> </v>
      </c>
      <c r="O58" s="60"/>
    </row>
    <row r="59" spans="1:15" s="61" customFormat="1" ht="14.25" customHeight="1">
      <c r="A59" s="28"/>
      <c r="B59" s="178"/>
      <c r="C59" s="126">
        <f>C55</f>
        <v>8</v>
      </c>
      <c r="D59" s="91"/>
      <c r="E59" s="62" t="s">
        <v>83</v>
      </c>
      <c r="F59" s="58"/>
      <c r="G59" s="58"/>
      <c r="H59" s="58"/>
      <c r="I59" s="92">
        <v>0.003472222222222222</v>
      </c>
      <c r="J59" s="93">
        <f>J57+I59</f>
        <v>0.6249999999999999</v>
      </c>
      <c r="K59" s="47"/>
      <c r="L59" s="292"/>
      <c r="M59" s="179"/>
      <c r="N59" s="124"/>
      <c r="O59" s="60"/>
    </row>
    <row r="60" spans="1:15" s="61" customFormat="1" ht="14.25" customHeight="1">
      <c r="A60" s="28"/>
      <c r="B60" s="178"/>
      <c r="C60" s="95"/>
      <c r="D60" s="96"/>
      <c r="E60" s="97" t="s">
        <v>87</v>
      </c>
      <c r="F60" s="295">
        <f>F48+F50+F54+F56</f>
        <v>44.089999999999996</v>
      </c>
      <c r="G60" s="295">
        <f>G47+G49+G53+G55+G57</f>
        <v>112.32000000000001</v>
      </c>
      <c r="H60" s="295">
        <f>H47+H49+H53+H55+H57</f>
        <v>156.41</v>
      </c>
      <c r="I60" s="98"/>
      <c r="J60" s="99"/>
      <c r="K60" s="47"/>
      <c r="L60" s="292"/>
      <c r="M60" s="179"/>
      <c r="N60" s="127"/>
      <c r="O60" s="60"/>
    </row>
    <row r="61" spans="1:15" s="61" customFormat="1" ht="14.25" customHeight="1">
      <c r="A61" s="28"/>
      <c r="B61" s="178"/>
      <c r="C61" s="100"/>
      <c r="D61" s="101"/>
      <c r="E61" s="102" t="s">
        <v>17</v>
      </c>
      <c r="F61" s="290"/>
      <c r="G61" s="290"/>
      <c r="H61" s="290"/>
      <c r="I61" s="103"/>
      <c r="J61" s="104"/>
      <c r="K61" s="47"/>
      <c r="L61" s="292"/>
      <c r="M61" s="179"/>
      <c r="N61" s="128">
        <f>J69-J48</f>
        <v>0.17708333333333343</v>
      </c>
      <c r="O61" s="60"/>
    </row>
    <row r="62" spans="1:15" s="61" customFormat="1" ht="14.25" customHeight="1">
      <c r="A62" s="28"/>
      <c r="B62" s="178"/>
      <c r="C62" s="129">
        <f>C55</f>
        <v>8</v>
      </c>
      <c r="D62" s="91"/>
      <c r="E62" s="62" t="s">
        <v>85</v>
      </c>
      <c r="F62" s="130"/>
      <c r="G62" s="58"/>
      <c r="H62" s="58"/>
      <c r="I62" s="93">
        <v>0.020833333333333332</v>
      </c>
      <c r="J62" s="93">
        <f>J59+I62</f>
        <v>0.6458333333333333</v>
      </c>
      <c r="K62" s="47"/>
      <c r="L62" s="293"/>
      <c r="M62" s="179"/>
      <c r="N62" s="60" t="s">
        <v>37</v>
      </c>
      <c r="O62" s="60"/>
    </row>
    <row r="63" spans="1:15" s="61" customFormat="1" ht="14.25" customHeight="1">
      <c r="A63" s="28"/>
      <c r="B63" s="178"/>
      <c r="C63" s="131"/>
      <c r="D63" s="132"/>
      <c r="E63" s="133" t="s">
        <v>18</v>
      </c>
      <c r="F63" s="134"/>
      <c r="G63" s="134"/>
      <c r="H63" s="134"/>
      <c r="I63" s="135"/>
      <c r="J63" s="135"/>
      <c r="K63" s="47"/>
      <c r="L63" s="47"/>
      <c r="M63" s="179"/>
      <c r="N63" s="47"/>
      <c r="O63" s="60"/>
    </row>
    <row r="64" spans="1:15" s="61" customFormat="1" ht="14.25" customHeight="1">
      <c r="A64" s="28"/>
      <c r="B64" s="178"/>
      <c r="C64" s="136">
        <f>C55</f>
        <v>8</v>
      </c>
      <c r="D64" s="91"/>
      <c r="E64" s="62" t="s">
        <v>86</v>
      </c>
      <c r="F64" s="58"/>
      <c r="G64" s="58"/>
      <c r="H64" s="58"/>
      <c r="I64" s="93">
        <v>0.006944444444444444</v>
      </c>
      <c r="J64" s="93">
        <f>J62+I64</f>
        <v>0.6527777777777777</v>
      </c>
      <c r="K64" s="47"/>
      <c r="L64" s="291">
        <v>3</v>
      </c>
      <c r="M64" s="179"/>
      <c r="N64" s="47"/>
      <c r="O64" s="60"/>
    </row>
    <row r="65" spans="1:15" s="61" customFormat="1" ht="14.25" customHeight="1">
      <c r="A65" s="28"/>
      <c r="B65" s="178"/>
      <c r="C65" s="108" t="s">
        <v>111</v>
      </c>
      <c r="D65" s="109"/>
      <c r="E65" s="110" t="s">
        <v>31</v>
      </c>
      <c r="F65" s="289">
        <f>F69+F71</f>
        <v>21.39</v>
      </c>
      <c r="G65" s="289">
        <f>H65-F65</f>
        <v>65.8</v>
      </c>
      <c r="H65" s="289">
        <f>H44</f>
        <v>87.19</v>
      </c>
      <c r="I65" s="111"/>
      <c r="J65" s="112"/>
      <c r="K65" s="47"/>
      <c r="L65" s="292"/>
      <c r="M65" s="179"/>
      <c r="N65" s="47"/>
      <c r="O65" s="60"/>
    </row>
    <row r="66" spans="1:15" s="61" customFormat="1" ht="14.25" customHeight="1">
      <c r="A66" s="28"/>
      <c r="B66" s="178"/>
      <c r="C66" s="113">
        <v>5</v>
      </c>
      <c r="D66" s="114"/>
      <c r="E66" s="115" t="s">
        <v>16</v>
      </c>
      <c r="F66" s="290"/>
      <c r="G66" s="290"/>
      <c r="H66" s="290"/>
      <c r="I66" s="116"/>
      <c r="J66" s="117"/>
      <c r="K66" s="47"/>
      <c r="L66" s="292"/>
      <c r="M66" s="179"/>
      <c r="N66" s="47"/>
      <c r="O66" s="60"/>
    </row>
    <row r="67" spans="1:15" s="61" customFormat="1" ht="14.25" customHeight="1">
      <c r="A67" s="28"/>
      <c r="B67" s="178"/>
      <c r="C67" s="137"/>
      <c r="D67" s="138"/>
      <c r="E67" s="118" t="s">
        <v>15</v>
      </c>
      <c r="F67" s="130"/>
      <c r="G67" s="130"/>
      <c r="H67" s="139"/>
      <c r="I67" s="92"/>
      <c r="J67" s="92"/>
      <c r="K67" s="47"/>
      <c r="L67" s="292"/>
      <c r="M67" s="179"/>
      <c r="N67" s="47"/>
      <c r="O67" s="60"/>
    </row>
    <row r="68" spans="1:15" s="61" customFormat="1" ht="14.25" customHeight="1">
      <c r="A68" s="28"/>
      <c r="B68" s="178"/>
      <c r="C68" s="119">
        <v>9</v>
      </c>
      <c r="D68" s="91"/>
      <c r="E68" s="62" t="s">
        <v>23</v>
      </c>
      <c r="F68" s="58"/>
      <c r="G68" s="58">
        <f>H68-F67</f>
        <v>17.7</v>
      </c>
      <c r="H68" s="58">
        <v>17.7</v>
      </c>
      <c r="I68" s="92">
        <v>0.017361111111111112</v>
      </c>
      <c r="J68" s="93">
        <f>I68+J64</f>
        <v>0.6701388888888888</v>
      </c>
      <c r="K68" s="47"/>
      <c r="L68" s="292"/>
      <c r="M68" s="179"/>
      <c r="N68" s="63">
        <f>IF(H68&gt;0,H68/(HOUR(I68)+MINUTE(I68)/60)," ")</f>
        <v>42.48</v>
      </c>
      <c r="O68" s="60"/>
    </row>
    <row r="69" spans="1:15" s="61" customFormat="1" ht="14.25" customHeight="1">
      <c r="A69" s="28"/>
      <c r="B69" s="178"/>
      <c r="C69" s="120" t="s">
        <v>14</v>
      </c>
      <c r="D69" s="91">
        <f>C68</f>
        <v>9</v>
      </c>
      <c r="E69" s="121" t="s">
        <v>95</v>
      </c>
      <c r="F69" s="68">
        <f>F48</f>
        <v>6.41</v>
      </c>
      <c r="G69" s="58"/>
      <c r="H69" s="58"/>
      <c r="I69" s="122">
        <v>0.0020833333333333333</v>
      </c>
      <c r="J69" s="123">
        <f>J68+I69</f>
        <v>0.6722222222222222</v>
      </c>
      <c r="K69" s="47"/>
      <c r="L69" s="292"/>
      <c r="M69" s="179"/>
      <c r="N69" s="124"/>
      <c r="O69" s="60"/>
    </row>
    <row r="70" spans="1:15" s="61" customFormat="1" ht="14.25" customHeight="1">
      <c r="A70" s="28"/>
      <c r="B70" s="178"/>
      <c r="C70" s="119">
        <f>C68+1</f>
        <v>10</v>
      </c>
      <c r="D70" s="91"/>
      <c r="E70" s="62" t="s">
        <v>25</v>
      </c>
      <c r="F70" s="58"/>
      <c r="G70" s="58">
        <f>H70-F69</f>
        <v>16.39</v>
      </c>
      <c r="H70" s="58">
        <v>22.8</v>
      </c>
      <c r="I70" s="92">
        <v>0.019444444444444445</v>
      </c>
      <c r="J70" s="93">
        <f>J69+I70</f>
        <v>0.6916666666666667</v>
      </c>
      <c r="K70" s="47"/>
      <c r="L70" s="292"/>
      <c r="M70" s="179"/>
      <c r="N70" s="63">
        <f>IF(H70&gt;0,H70/(HOUR(I70)+MINUTE(I70)/60)," ")</f>
        <v>48.85714285714286</v>
      </c>
      <c r="O70" s="60"/>
    </row>
    <row r="71" spans="1:15" s="61" customFormat="1" ht="14.25" customHeight="1">
      <c r="A71" s="28"/>
      <c r="B71" s="178"/>
      <c r="C71" s="120" t="s">
        <v>14</v>
      </c>
      <c r="D71" s="91">
        <f>C70</f>
        <v>10</v>
      </c>
      <c r="E71" s="121" t="s">
        <v>96</v>
      </c>
      <c r="F71" s="68">
        <f>F50</f>
        <v>14.98</v>
      </c>
      <c r="G71" s="58"/>
      <c r="H71" s="58"/>
      <c r="I71" s="122">
        <v>0.0020833333333333333</v>
      </c>
      <c r="J71" s="123">
        <f>J70+I71</f>
        <v>0.69375</v>
      </c>
      <c r="K71" s="47"/>
      <c r="L71" s="292"/>
      <c r="M71" s="179"/>
      <c r="N71" s="124"/>
      <c r="O71" s="60"/>
    </row>
    <row r="72" spans="1:15" s="61" customFormat="1" ht="14.25" customHeight="1">
      <c r="A72" s="28"/>
      <c r="B72" s="178"/>
      <c r="C72" s="108" t="s">
        <v>111</v>
      </c>
      <c r="D72" s="109"/>
      <c r="E72" s="110" t="s">
        <v>103</v>
      </c>
      <c r="F72" s="289">
        <f>F75+F77</f>
        <v>22.700000000000003</v>
      </c>
      <c r="G72" s="289">
        <f>H72-F72</f>
        <v>91.82000000000001</v>
      </c>
      <c r="H72" s="289">
        <f>H76+H78+H81+13.69</f>
        <v>114.52000000000001</v>
      </c>
      <c r="I72" s="111"/>
      <c r="J72" s="112"/>
      <c r="K72" s="47"/>
      <c r="L72" s="292"/>
      <c r="M72" s="179"/>
      <c r="N72" s="124"/>
      <c r="O72" s="60"/>
    </row>
    <row r="73" spans="1:15" s="61" customFormat="1" ht="14.25" customHeight="1">
      <c r="A73" s="28"/>
      <c r="B73" s="178"/>
      <c r="C73" s="113">
        <v>6</v>
      </c>
      <c r="D73" s="114"/>
      <c r="E73" s="115" t="s">
        <v>16</v>
      </c>
      <c r="F73" s="290"/>
      <c r="G73" s="290"/>
      <c r="H73" s="294"/>
      <c r="I73" s="116"/>
      <c r="J73" s="117"/>
      <c r="K73" s="47"/>
      <c r="L73" s="292"/>
      <c r="M73" s="179"/>
      <c r="N73" s="124"/>
      <c r="O73" s="60"/>
    </row>
    <row r="74" spans="1:15" s="61" customFormat="1" ht="14.25" customHeight="1">
      <c r="A74" s="28"/>
      <c r="B74" s="178"/>
      <c r="C74" s="119">
        <f>C70+1</f>
        <v>11</v>
      </c>
      <c r="D74" s="91"/>
      <c r="E74" s="62" t="s">
        <v>108</v>
      </c>
      <c r="F74" s="58"/>
      <c r="G74" s="58">
        <f>H74-F71</f>
        <v>45.69</v>
      </c>
      <c r="H74" s="58">
        <v>60.67</v>
      </c>
      <c r="I74" s="92">
        <v>0.05555555555555555</v>
      </c>
      <c r="J74" s="93">
        <f>J71+I74</f>
        <v>0.7493055555555556</v>
      </c>
      <c r="K74" s="47"/>
      <c r="L74" s="292"/>
      <c r="M74" s="179"/>
      <c r="N74" s="63">
        <f>IF(H74&gt;0,H74/(HOUR(I74)+MINUTE(I74)/60)," ")</f>
        <v>45.502500000000005</v>
      </c>
      <c r="O74" s="60"/>
    </row>
    <row r="75" spans="1:15" s="61" customFormat="1" ht="14.25" customHeight="1">
      <c r="A75" s="28"/>
      <c r="B75" s="178"/>
      <c r="C75" s="120" t="s">
        <v>14</v>
      </c>
      <c r="D75" s="91">
        <f>C74</f>
        <v>11</v>
      </c>
      <c r="E75" s="121" t="s">
        <v>104</v>
      </c>
      <c r="F75" s="68">
        <v>11.3</v>
      </c>
      <c r="G75" s="58"/>
      <c r="H75" s="58"/>
      <c r="I75" s="122">
        <v>0.0020833333333333333</v>
      </c>
      <c r="J75" s="123">
        <f>J74+I75</f>
        <v>0.7513888888888889</v>
      </c>
      <c r="K75" s="47"/>
      <c r="L75" s="292"/>
      <c r="M75" s="179"/>
      <c r="N75" s="124"/>
      <c r="O75" s="60"/>
    </row>
    <row r="76" spans="1:15" s="61" customFormat="1" ht="14.25" customHeight="1">
      <c r="A76" s="28"/>
      <c r="B76" s="178"/>
      <c r="C76" s="119">
        <f>C74+1</f>
        <v>12</v>
      </c>
      <c r="D76" s="91"/>
      <c r="E76" s="62" t="s">
        <v>109</v>
      </c>
      <c r="F76" s="58"/>
      <c r="G76" s="58">
        <f>H76-F75</f>
        <v>21.900000000000002</v>
      </c>
      <c r="H76" s="58">
        <v>33.2</v>
      </c>
      <c r="I76" s="92">
        <v>0.027777777777777776</v>
      </c>
      <c r="J76" s="93">
        <f>J75+I76</f>
        <v>0.7791666666666667</v>
      </c>
      <c r="K76" s="47"/>
      <c r="L76" s="292"/>
      <c r="M76" s="179"/>
      <c r="N76" s="63">
        <f>IF(H76&gt;0,H76/(HOUR(I76)+MINUTE(I76)/60)," ")</f>
        <v>49.800000000000004</v>
      </c>
      <c r="O76" s="60"/>
    </row>
    <row r="77" spans="1:15" s="61" customFormat="1" ht="14.25" customHeight="1">
      <c r="A77" s="28"/>
      <c r="B77" s="178"/>
      <c r="C77" s="120" t="s">
        <v>14</v>
      </c>
      <c r="D77" s="91">
        <f>C76</f>
        <v>12</v>
      </c>
      <c r="E77" s="121" t="s">
        <v>105</v>
      </c>
      <c r="F77" s="68">
        <v>11.4</v>
      </c>
      <c r="G77" s="58"/>
      <c r="H77" s="58"/>
      <c r="I77" s="122">
        <v>0.0020833333333333333</v>
      </c>
      <c r="J77" s="123">
        <f>J76+I77</f>
        <v>0.78125</v>
      </c>
      <c r="K77" s="47"/>
      <c r="L77" s="292"/>
      <c r="M77" s="179"/>
      <c r="N77" s="124"/>
      <c r="O77" s="60"/>
    </row>
    <row r="78" spans="1:15" s="61" customFormat="1" ht="14.25" customHeight="1">
      <c r="A78" s="28"/>
      <c r="B78" s="186"/>
      <c r="C78" s="90" t="s">
        <v>68</v>
      </c>
      <c r="D78" s="138"/>
      <c r="E78" s="118" t="s">
        <v>88</v>
      </c>
      <c r="F78" s="94"/>
      <c r="G78" s="58">
        <f>H78-F77</f>
        <v>49.64</v>
      </c>
      <c r="H78" s="130">
        <v>61.04</v>
      </c>
      <c r="I78" s="92">
        <v>0.04513888888888889</v>
      </c>
      <c r="J78" s="93">
        <f>J77+I78</f>
        <v>0.8263888888888888</v>
      </c>
      <c r="K78" s="47"/>
      <c r="L78" s="292"/>
      <c r="M78" s="179"/>
      <c r="N78" s="63">
        <f>IF(H78&gt;0,H78/(HOUR(I78)+MINUTE(I78)/60)," ")</f>
        <v>56.34461538461539</v>
      </c>
      <c r="O78" s="60"/>
    </row>
    <row r="79" spans="1:15" s="61" customFormat="1" ht="14.25" customHeight="1">
      <c r="A79" s="28"/>
      <c r="B79" s="178" t="s">
        <v>42</v>
      </c>
      <c r="C79" s="204"/>
      <c r="D79" s="91"/>
      <c r="E79" s="140" t="s">
        <v>89</v>
      </c>
      <c r="F79" s="58"/>
      <c r="G79" s="58"/>
      <c r="H79" s="130"/>
      <c r="I79" s="47"/>
      <c r="J79" s="47"/>
      <c r="K79" s="47"/>
      <c r="L79" s="292"/>
      <c r="M79" s="179"/>
      <c r="N79" s="63" t="str">
        <f>IF(H79&gt;0,H79/(HOUR(I78)+MINUTE(I78)/60)," ")</f>
        <v> </v>
      </c>
      <c r="O79" s="60"/>
    </row>
    <row r="80" spans="1:15" s="61" customFormat="1" ht="14.25" customHeight="1">
      <c r="A80" s="28"/>
      <c r="B80" s="178"/>
      <c r="C80" s="90" t="s">
        <v>69</v>
      </c>
      <c r="D80" s="56"/>
      <c r="E80" s="141" t="s">
        <v>90</v>
      </c>
      <c r="F80" s="58"/>
      <c r="G80" s="130"/>
      <c r="H80" s="130"/>
      <c r="I80" s="93">
        <v>0.006944444444444444</v>
      </c>
      <c r="J80" s="93">
        <f>I80+J78</f>
        <v>0.8333333333333333</v>
      </c>
      <c r="K80" s="47"/>
      <c r="L80" s="292"/>
      <c r="M80" s="179"/>
      <c r="N80" s="47"/>
      <c r="O80" s="60"/>
    </row>
    <row r="81" spans="1:15" s="61" customFormat="1" ht="14.25" customHeight="1">
      <c r="A81" s="28"/>
      <c r="B81" s="178"/>
      <c r="C81" s="90" t="s">
        <v>70</v>
      </c>
      <c r="D81" s="56"/>
      <c r="E81" s="74" t="s">
        <v>97</v>
      </c>
      <c r="F81" s="58"/>
      <c r="G81" s="58">
        <f>H81</f>
        <v>6.59</v>
      </c>
      <c r="H81" s="58">
        <v>6.59</v>
      </c>
      <c r="I81" s="93">
        <v>0.010416666666666666</v>
      </c>
      <c r="J81" s="93">
        <f>J80+I81</f>
        <v>0.8437499999999999</v>
      </c>
      <c r="K81" s="47"/>
      <c r="L81" s="293"/>
      <c r="M81" s="179"/>
      <c r="N81" s="63">
        <f>IF(H81&gt;0,H81/(HOUR(I81)+MINUTE(I81)/60)," ")</f>
        <v>26.36</v>
      </c>
      <c r="O81" s="60"/>
    </row>
    <row r="82" spans="1:15" s="61" customFormat="1" ht="6" customHeight="1">
      <c r="A82" s="28"/>
      <c r="B82" s="189"/>
      <c r="C82" s="142"/>
      <c r="D82" s="143"/>
      <c r="E82" s="142"/>
      <c r="F82" s="144"/>
      <c r="G82" s="144"/>
      <c r="H82" s="144"/>
      <c r="I82" s="145"/>
      <c r="J82" s="145"/>
      <c r="K82" s="142"/>
      <c r="L82" s="146"/>
      <c r="M82" s="190"/>
      <c r="N82" s="47"/>
      <c r="O82" s="60"/>
    </row>
    <row r="83" spans="1:15" s="61" customFormat="1" ht="6" customHeight="1">
      <c r="A83" s="28"/>
      <c r="B83" s="191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192"/>
      <c r="N83" s="63"/>
      <c r="O83" s="60"/>
    </row>
    <row r="84" spans="1:15" s="61" customFormat="1" ht="14.25" customHeight="1">
      <c r="A84" s="28"/>
      <c r="B84" s="193"/>
      <c r="C84" s="38"/>
      <c r="D84" s="38"/>
      <c r="E84" s="38"/>
      <c r="F84" s="89" t="s">
        <v>4</v>
      </c>
      <c r="G84" s="89" t="s">
        <v>6</v>
      </c>
      <c r="H84" s="89" t="s">
        <v>10</v>
      </c>
      <c r="I84" s="38"/>
      <c r="J84" s="38"/>
      <c r="K84" s="38"/>
      <c r="L84" s="38"/>
      <c r="M84" s="194"/>
      <c r="N84" s="63"/>
      <c r="O84" s="60"/>
    </row>
    <row r="85" spans="1:15" s="61" customFormat="1" ht="14.25" customHeight="1">
      <c r="A85" s="28"/>
      <c r="B85" s="195"/>
      <c r="C85" s="88"/>
      <c r="D85" s="56"/>
      <c r="E85" s="148"/>
      <c r="F85" s="88" t="s">
        <v>5</v>
      </c>
      <c r="G85" s="89" t="s">
        <v>8</v>
      </c>
      <c r="H85" s="89" t="s">
        <v>9</v>
      </c>
      <c r="I85" s="149"/>
      <c r="J85" s="149"/>
      <c r="K85" s="88"/>
      <c r="L85" s="88"/>
      <c r="M85" s="196"/>
      <c r="N85" s="63"/>
      <c r="O85" s="60"/>
    </row>
    <row r="86" spans="1:15" s="61" customFormat="1" ht="14.25" customHeight="1">
      <c r="A86" s="28"/>
      <c r="B86" s="191"/>
      <c r="C86" s="147"/>
      <c r="D86" s="150"/>
      <c r="E86" s="151" t="s">
        <v>41</v>
      </c>
      <c r="F86" s="152">
        <f>F39+F60+F69+F71+F75+F77</f>
        <v>132.26999999999998</v>
      </c>
      <c r="G86" s="152">
        <f>H86-F86</f>
        <v>382.55000000000007</v>
      </c>
      <c r="H86" s="152">
        <f>H39+H60+H68+H70+H74+H76+H78+H81</f>
        <v>514.82</v>
      </c>
      <c r="I86" s="153"/>
      <c r="J86" s="154">
        <f>J81-J22</f>
        <v>0.5451388888888888</v>
      </c>
      <c r="K86" s="147"/>
      <c r="L86" s="147"/>
      <c r="M86" s="192"/>
      <c r="N86" s="155"/>
      <c r="O86" s="60"/>
    </row>
    <row r="87" spans="1:15" s="61" customFormat="1" ht="6.75" customHeight="1">
      <c r="A87" s="28"/>
      <c r="B87" s="205"/>
      <c r="C87" s="156"/>
      <c r="D87" s="157"/>
      <c r="E87" s="156"/>
      <c r="F87" s="158"/>
      <c r="G87" s="158"/>
      <c r="H87" s="158"/>
      <c r="I87" s="159"/>
      <c r="J87" s="159"/>
      <c r="K87" s="156"/>
      <c r="L87" s="160"/>
      <c r="M87" s="206"/>
      <c r="N87" s="47"/>
      <c r="O87" s="60"/>
    </row>
    <row r="88" spans="1:15" s="107" customFormat="1" ht="14.25" customHeight="1">
      <c r="A88" s="28"/>
      <c r="B88" s="207"/>
      <c r="C88" s="38"/>
      <c r="D88" s="38"/>
      <c r="E88" s="297" t="s">
        <v>19</v>
      </c>
      <c r="F88" s="298"/>
      <c r="G88" s="298"/>
      <c r="H88" s="298"/>
      <c r="I88" s="298"/>
      <c r="J88" s="299"/>
      <c r="K88" s="38"/>
      <c r="L88" s="38"/>
      <c r="M88" s="208"/>
      <c r="N88" s="57"/>
      <c r="O88" s="106"/>
    </row>
    <row r="89" spans="1:15" s="107" customFormat="1" ht="14.25" customHeight="1">
      <c r="A89" s="212"/>
      <c r="B89" s="213"/>
      <c r="D89" s="214" t="s">
        <v>54</v>
      </c>
      <c r="E89" s="161"/>
      <c r="F89" s="45" t="s">
        <v>4</v>
      </c>
      <c r="G89" s="45" t="s">
        <v>6</v>
      </c>
      <c r="H89" s="45" t="s">
        <v>10</v>
      </c>
      <c r="I89" s="162"/>
      <c r="J89" s="163"/>
      <c r="K89" s="38"/>
      <c r="L89" s="38"/>
      <c r="M89" s="208"/>
      <c r="N89" s="57"/>
      <c r="O89" s="106"/>
    </row>
    <row r="90" spans="1:15" s="107" customFormat="1" ht="14.25" customHeight="1">
      <c r="A90" s="212"/>
      <c r="B90" s="213"/>
      <c r="D90" s="214" t="s">
        <v>53</v>
      </c>
      <c r="E90" s="164"/>
      <c r="F90" s="165" t="s">
        <v>5</v>
      </c>
      <c r="G90" s="52" t="s">
        <v>8</v>
      </c>
      <c r="H90" s="52" t="s">
        <v>9</v>
      </c>
      <c r="I90" s="52"/>
      <c r="J90" s="166"/>
      <c r="K90" s="38"/>
      <c r="L90" s="38"/>
      <c r="M90" s="209"/>
      <c r="N90" s="57"/>
      <c r="O90" s="106"/>
    </row>
    <row r="91" spans="1:15" s="107" customFormat="1" ht="10.5" customHeight="1">
      <c r="A91" s="28"/>
      <c r="B91" s="210"/>
      <c r="C91" s="38"/>
      <c r="D91" s="105"/>
      <c r="E91" s="167" t="s">
        <v>27</v>
      </c>
      <c r="F91" s="303">
        <f>F86</f>
        <v>132.26999999999998</v>
      </c>
      <c r="G91" s="303">
        <f>H91-F91</f>
        <v>382.55000000000007</v>
      </c>
      <c r="H91" s="303">
        <f>H86</f>
        <v>514.82</v>
      </c>
      <c r="I91" s="168"/>
      <c r="J91" s="310">
        <f>F91/H91</f>
        <v>0.25692475039819734</v>
      </c>
      <c r="K91" s="38"/>
      <c r="L91" s="38"/>
      <c r="M91" s="209"/>
      <c r="N91" s="57"/>
      <c r="O91" s="106"/>
    </row>
    <row r="92" spans="1:15" s="107" customFormat="1" ht="10.5" customHeight="1">
      <c r="A92" s="28"/>
      <c r="B92" s="164"/>
      <c r="C92" s="165"/>
      <c r="D92" s="219" t="s">
        <v>112</v>
      </c>
      <c r="E92" s="169" t="s">
        <v>39</v>
      </c>
      <c r="F92" s="304"/>
      <c r="G92" s="304"/>
      <c r="H92" s="304"/>
      <c r="I92" s="170"/>
      <c r="J92" s="311"/>
      <c r="K92" s="165"/>
      <c r="L92" s="165"/>
      <c r="M92" s="211"/>
      <c r="N92" s="57"/>
      <c r="O92" s="106"/>
    </row>
    <row r="93" spans="1:15" s="61" customFormat="1" ht="12.75">
      <c r="A93" s="47"/>
      <c r="D93" s="171"/>
      <c r="F93" s="60"/>
      <c r="G93" s="60"/>
      <c r="H93" s="60"/>
      <c r="I93" s="172"/>
      <c r="J93" s="172"/>
      <c r="N93" s="47"/>
      <c r="O93" s="60"/>
    </row>
  </sheetData>
  <sheetProtection/>
  <mergeCells count="38">
    <mergeCell ref="G72:G73"/>
    <mergeCell ref="H72:H73"/>
    <mergeCell ref="C83:L83"/>
    <mergeCell ref="E88:J88"/>
    <mergeCell ref="F91:F92"/>
    <mergeCell ref="G91:G92"/>
    <mergeCell ref="H91:H92"/>
    <mergeCell ref="J91:J92"/>
    <mergeCell ref="F51:F52"/>
    <mergeCell ref="L43:L62"/>
    <mergeCell ref="F60:F61"/>
    <mergeCell ref="G60:G61"/>
    <mergeCell ref="H60:H61"/>
    <mergeCell ref="L64:L81"/>
    <mergeCell ref="F65:F66"/>
    <mergeCell ref="G65:G66"/>
    <mergeCell ref="H65:H66"/>
    <mergeCell ref="F72:F73"/>
    <mergeCell ref="G39:G40"/>
    <mergeCell ref="F23:F24"/>
    <mergeCell ref="G23:G24"/>
    <mergeCell ref="H23:H24"/>
    <mergeCell ref="F30:F31"/>
    <mergeCell ref="G51:G52"/>
    <mergeCell ref="H51:H52"/>
    <mergeCell ref="F44:F45"/>
    <mergeCell ref="G44:G45"/>
    <mergeCell ref="H44:H45"/>
    <mergeCell ref="H39:H40"/>
    <mergeCell ref="L5:L12"/>
    <mergeCell ref="F20:F21"/>
    <mergeCell ref="G20:G21"/>
    <mergeCell ref="H20:H21"/>
    <mergeCell ref="L16:L21"/>
    <mergeCell ref="L22:L41"/>
    <mergeCell ref="G30:G31"/>
    <mergeCell ref="H30:H31"/>
    <mergeCell ref="F39:F40"/>
  </mergeCells>
  <conditionalFormatting sqref="N6:N7">
    <cfRule type="cellIs" priority="14" dxfId="50" operator="greaterThan" stopIfTrue="1">
      <formula>59</formula>
    </cfRule>
  </conditionalFormatting>
  <conditionalFormatting sqref="N11">
    <cfRule type="cellIs" priority="13" dxfId="50" operator="greaterThan" stopIfTrue="1">
      <formula>59</formula>
    </cfRule>
  </conditionalFormatting>
  <conditionalFormatting sqref="N12 N9">
    <cfRule type="cellIs" priority="12" dxfId="50" operator="greaterThan" stopIfTrue="1">
      <formula>59</formula>
    </cfRule>
  </conditionalFormatting>
  <conditionalFormatting sqref="N81 N28 N36:N37 N26">
    <cfRule type="cellIs" priority="10" dxfId="50" operator="greaterThan" stopIfTrue="1">
      <formula>59</formula>
    </cfRule>
  </conditionalFormatting>
  <conditionalFormatting sqref="N32">
    <cfRule type="cellIs" priority="11" dxfId="51" operator="greaterThan" stopIfTrue="1">
      <formula>59</formula>
    </cfRule>
  </conditionalFormatting>
  <conditionalFormatting sqref="N34">
    <cfRule type="cellIs" priority="9" dxfId="51" operator="greaterThan" stopIfTrue="1">
      <formula>59</formula>
    </cfRule>
  </conditionalFormatting>
  <conditionalFormatting sqref="N49 N57:N58 N47">
    <cfRule type="cellIs" priority="7" dxfId="50" operator="greaterThan" stopIfTrue="1">
      <formula>59</formula>
    </cfRule>
  </conditionalFormatting>
  <conditionalFormatting sqref="N53">
    <cfRule type="cellIs" priority="8" dxfId="51" operator="greaterThan" stopIfTrue="1">
      <formula>59</formula>
    </cfRule>
  </conditionalFormatting>
  <conditionalFormatting sqref="N55">
    <cfRule type="cellIs" priority="6" dxfId="51" operator="greaterThan" stopIfTrue="1">
      <formula>59</formula>
    </cfRule>
  </conditionalFormatting>
  <conditionalFormatting sqref="N70 N68">
    <cfRule type="cellIs" priority="4" dxfId="50" operator="greaterThan" stopIfTrue="1">
      <formula>59</formula>
    </cfRule>
  </conditionalFormatting>
  <conditionalFormatting sqref="N74">
    <cfRule type="cellIs" priority="5" dxfId="51" operator="greaterThan" stopIfTrue="1">
      <formula>59</formula>
    </cfRule>
  </conditionalFormatting>
  <conditionalFormatting sqref="N76">
    <cfRule type="cellIs" priority="3" dxfId="51" operator="greaterThan" stopIfTrue="1">
      <formula>59</formula>
    </cfRule>
  </conditionalFormatting>
  <conditionalFormatting sqref="N79">
    <cfRule type="cellIs" priority="2" dxfId="50" operator="greaterThan" stopIfTrue="1">
      <formula>59</formula>
    </cfRule>
  </conditionalFormatting>
  <conditionalFormatting sqref="N78">
    <cfRule type="cellIs" priority="1" dxfId="50" operator="greaterThan" stopIfTrue="1">
      <formula>59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80" r:id="rId1"/>
  <rowBreaks count="1" manualBreakCount="1">
    <brk id="4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showGridLines="0" zoomScalePageLayoutView="0" workbookViewId="0" topLeftCell="A22">
      <selection activeCell="Q61" sqref="Q61"/>
    </sheetView>
  </sheetViews>
  <sheetFormatPr defaultColWidth="9.00390625" defaultRowHeight="12.75"/>
  <cols>
    <col min="1" max="1" width="1.25" style="57" customWidth="1"/>
    <col min="2" max="2" width="1.75390625" style="57" customWidth="1"/>
    <col min="3" max="3" width="6.375" style="57" customWidth="1"/>
    <col min="4" max="4" width="3.125" style="105" customWidth="1"/>
    <col min="5" max="5" width="44.625" style="57" customWidth="1"/>
    <col min="6" max="8" width="9.375" style="54" customWidth="1"/>
    <col min="9" max="10" width="9.375" style="92" customWidth="1"/>
    <col min="11" max="11" width="1.75390625" style="57" customWidth="1"/>
    <col min="12" max="12" width="2.375" style="57" customWidth="1"/>
    <col min="13" max="13" width="1.75390625" style="57" customWidth="1"/>
    <col min="14" max="14" width="8.875" style="57" customWidth="1"/>
    <col min="15" max="15" width="9.125" style="54" customWidth="1"/>
    <col min="16" max="16384" width="9.125" style="57" customWidth="1"/>
  </cols>
  <sheetData>
    <row r="1" spans="1:15" s="16" customFormat="1" ht="18.75" customHeight="1">
      <c r="A1" s="29"/>
      <c r="B1" s="173"/>
      <c r="C1" s="33" t="s">
        <v>98</v>
      </c>
      <c r="D1" s="32"/>
      <c r="E1" s="33"/>
      <c r="F1" s="34"/>
      <c r="G1" s="34"/>
      <c r="H1" s="34"/>
      <c r="I1" s="35"/>
      <c r="J1" s="35"/>
      <c r="K1" s="30"/>
      <c r="L1" s="36" t="s">
        <v>64</v>
      </c>
      <c r="M1" s="199"/>
      <c r="O1" s="17"/>
    </row>
    <row r="2" spans="1:15" s="16" customFormat="1" ht="10.5" customHeight="1">
      <c r="A2" s="29"/>
      <c r="B2" s="174"/>
      <c r="C2" s="39"/>
      <c r="D2" s="40"/>
      <c r="E2" s="39"/>
      <c r="F2" s="39"/>
      <c r="G2" s="39"/>
      <c r="H2" s="39"/>
      <c r="I2" s="39"/>
      <c r="J2" s="39"/>
      <c r="K2" s="39"/>
      <c r="L2" s="39"/>
      <c r="M2" s="175"/>
      <c r="N2" s="26"/>
      <c r="O2" s="17"/>
    </row>
    <row r="3" spans="1:15" s="16" customFormat="1" ht="10.5" customHeight="1">
      <c r="A3" s="29"/>
      <c r="B3" s="176"/>
      <c r="C3" s="42" t="s">
        <v>20</v>
      </c>
      <c r="D3" s="43"/>
      <c r="E3" s="44" t="s">
        <v>0</v>
      </c>
      <c r="F3" s="45" t="s">
        <v>4</v>
      </c>
      <c r="G3" s="45" t="s">
        <v>6</v>
      </c>
      <c r="H3" s="45" t="s">
        <v>10</v>
      </c>
      <c r="I3" s="45" t="s">
        <v>7</v>
      </c>
      <c r="J3" s="46" t="s">
        <v>1</v>
      </c>
      <c r="K3" s="37"/>
      <c r="L3" s="47"/>
      <c r="M3" s="177"/>
      <c r="N3" s="27"/>
      <c r="O3" s="17"/>
    </row>
    <row r="4" spans="1:15" s="16" customFormat="1" ht="10.5" customHeight="1">
      <c r="A4" s="29"/>
      <c r="B4" s="176"/>
      <c r="C4" s="49"/>
      <c r="D4" s="50" t="s">
        <v>21</v>
      </c>
      <c r="E4" s="51" t="s">
        <v>3</v>
      </c>
      <c r="F4" s="51" t="s">
        <v>5</v>
      </c>
      <c r="G4" s="52" t="s">
        <v>8</v>
      </c>
      <c r="H4" s="52" t="s">
        <v>9</v>
      </c>
      <c r="I4" s="52" t="s">
        <v>11</v>
      </c>
      <c r="J4" s="53" t="s">
        <v>12</v>
      </c>
      <c r="K4" s="37"/>
      <c r="L4" s="47"/>
      <c r="M4" s="177"/>
      <c r="N4" s="22" t="s">
        <v>13</v>
      </c>
      <c r="O4" s="17"/>
    </row>
    <row r="5" spans="1:15" s="18" customFormat="1" ht="12.75" customHeight="1">
      <c r="A5" s="47"/>
      <c r="B5" s="178"/>
      <c r="C5" s="55" t="s">
        <v>61</v>
      </c>
      <c r="D5" s="56"/>
      <c r="E5" s="57" t="s">
        <v>73</v>
      </c>
      <c r="F5" s="58"/>
      <c r="G5" s="58"/>
      <c r="H5" s="58"/>
      <c r="I5" s="59"/>
      <c r="J5" s="59">
        <v>0.59375</v>
      </c>
      <c r="K5" s="47"/>
      <c r="L5" s="300">
        <v>0</v>
      </c>
      <c r="M5" s="179"/>
      <c r="N5" s="19"/>
      <c r="O5" s="20"/>
    </row>
    <row r="6" spans="1:15" s="18" customFormat="1" ht="12.75">
      <c r="A6" s="47"/>
      <c r="B6" s="178"/>
      <c r="C6" s="55" t="s">
        <v>60</v>
      </c>
      <c r="D6" s="56"/>
      <c r="E6" s="62" t="s">
        <v>74</v>
      </c>
      <c r="F6" s="58"/>
      <c r="G6" s="58">
        <f>H6</f>
        <v>6.46</v>
      </c>
      <c r="H6" s="58">
        <v>6.46</v>
      </c>
      <c r="I6" s="59">
        <v>0.013888888888888888</v>
      </c>
      <c r="J6" s="59">
        <f>J5+I6</f>
        <v>0.6076388888888888</v>
      </c>
      <c r="K6" s="47"/>
      <c r="L6" s="308"/>
      <c r="M6" s="179"/>
      <c r="N6" s="21">
        <f>IF(H6&gt;0,H6/(HOUR(I6)+MINUTE(I6)/60)," ")</f>
        <v>19.380000000000003</v>
      </c>
      <c r="O6" s="20"/>
    </row>
    <row r="7" spans="1:15" s="18" customFormat="1" ht="12.75">
      <c r="A7" s="47"/>
      <c r="B7" s="178"/>
      <c r="C7" s="55"/>
      <c r="D7" s="56"/>
      <c r="E7" s="64" t="s">
        <v>63</v>
      </c>
      <c r="F7" s="58"/>
      <c r="G7" s="58"/>
      <c r="H7" s="58"/>
      <c r="I7" s="47"/>
      <c r="J7" s="59"/>
      <c r="K7" s="47"/>
      <c r="L7" s="308"/>
      <c r="M7" s="179"/>
      <c r="N7" s="21"/>
      <c r="O7" s="20"/>
    </row>
    <row r="8" spans="1:15" s="18" customFormat="1" ht="12.75">
      <c r="A8" s="47"/>
      <c r="B8" s="178"/>
      <c r="C8" s="55" t="s">
        <v>59</v>
      </c>
      <c r="D8" s="56"/>
      <c r="E8" s="57" t="s">
        <v>75</v>
      </c>
      <c r="F8" s="58"/>
      <c r="G8" s="58"/>
      <c r="H8" s="58"/>
      <c r="I8" s="59">
        <v>0.003472222222222222</v>
      </c>
      <c r="J8" s="59">
        <f>J6+I8</f>
        <v>0.611111111111111</v>
      </c>
      <c r="K8" s="47"/>
      <c r="L8" s="308"/>
      <c r="M8" s="179"/>
      <c r="N8" s="19"/>
      <c r="O8" s="20"/>
    </row>
    <row r="9" spans="1:15" s="18" customFormat="1" ht="12.75">
      <c r="A9" s="47"/>
      <c r="B9" s="178"/>
      <c r="C9" s="55" t="s">
        <v>58</v>
      </c>
      <c r="D9" s="56"/>
      <c r="E9" s="57" t="s">
        <v>76</v>
      </c>
      <c r="F9" s="58"/>
      <c r="G9" s="58">
        <f>H9</f>
        <v>2.75</v>
      </c>
      <c r="H9" s="58">
        <v>2.75</v>
      </c>
      <c r="I9" s="59">
        <v>0.010416666666666666</v>
      </c>
      <c r="J9" s="59">
        <f>J8+I9</f>
        <v>0.6215277777777777</v>
      </c>
      <c r="K9" s="47"/>
      <c r="L9" s="308"/>
      <c r="M9" s="179"/>
      <c r="N9" s="21">
        <f>IF(H9&gt;0,H9/(HOUR(I9)+MINUTE(I9)/60)," ")</f>
        <v>11</v>
      </c>
      <c r="O9" s="20"/>
    </row>
    <row r="10" spans="1:15" s="18" customFormat="1" ht="12.75">
      <c r="A10" s="47"/>
      <c r="B10" s="178"/>
      <c r="C10" s="66"/>
      <c r="D10" s="56">
        <v>0</v>
      </c>
      <c r="E10" s="67" t="s">
        <v>55</v>
      </c>
      <c r="F10" s="68">
        <v>1.3</v>
      </c>
      <c r="G10" s="69"/>
      <c r="H10" s="69"/>
      <c r="I10" s="70"/>
      <c r="J10" s="71">
        <v>0.625</v>
      </c>
      <c r="K10" s="47"/>
      <c r="L10" s="308"/>
      <c r="M10" s="179"/>
      <c r="N10" s="19"/>
      <c r="O10" s="20"/>
    </row>
    <row r="11" spans="1:15" s="18" customFormat="1" ht="12.75">
      <c r="A11" s="47"/>
      <c r="B11" s="178"/>
      <c r="C11" s="55" t="s">
        <v>56</v>
      </c>
      <c r="D11" s="74"/>
      <c r="E11" s="57" t="s">
        <v>77</v>
      </c>
      <c r="F11" s="74"/>
      <c r="G11" s="75"/>
      <c r="H11" s="75"/>
      <c r="I11" s="59">
        <v>0.006944444444444444</v>
      </c>
      <c r="J11" s="59">
        <f>J10+I11</f>
        <v>0.6319444444444444</v>
      </c>
      <c r="K11" s="47"/>
      <c r="L11" s="308"/>
      <c r="M11" s="179"/>
      <c r="N11" s="21" t="str">
        <f>IF(H11&gt;0,H11/(HOUR(I11)+MINUTE(I11)/60)," ")</f>
        <v> </v>
      </c>
      <c r="O11" s="20"/>
    </row>
    <row r="12" spans="1:15" s="24" customFormat="1" ht="12.75">
      <c r="A12" s="65"/>
      <c r="B12" s="180"/>
      <c r="C12" s="55" t="s">
        <v>57</v>
      </c>
      <c r="D12" s="56"/>
      <c r="E12" s="47" t="s">
        <v>78</v>
      </c>
      <c r="F12" s="58"/>
      <c r="G12" s="58">
        <f>H12</f>
        <v>38.4</v>
      </c>
      <c r="H12" s="58">
        <v>38.4</v>
      </c>
      <c r="I12" s="59">
        <v>0.052083333333333336</v>
      </c>
      <c r="J12" s="59">
        <f>J11+I12</f>
        <v>0.6840277777777778</v>
      </c>
      <c r="K12" s="65"/>
      <c r="L12" s="309"/>
      <c r="M12" s="181"/>
      <c r="N12" s="21">
        <f>IF(H12&gt;0,H12/(HOUR(I12)+MINUTE(I12)/60)," ")</f>
        <v>30.72</v>
      </c>
      <c r="O12" s="25"/>
    </row>
    <row r="13" spans="1:15" s="24" customFormat="1" ht="7.5" customHeight="1">
      <c r="A13" s="65"/>
      <c r="B13" s="180"/>
      <c r="C13" s="55"/>
      <c r="D13" s="56"/>
      <c r="E13" s="47"/>
      <c r="F13" s="58"/>
      <c r="G13" s="58"/>
      <c r="H13" s="58"/>
      <c r="I13" s="59"/>
      <c r="J13" s="59"/>
      <c r="K13" s="65"/>
      <c r="L13" s="182"/>
      <c r="M13" s="181"/>
      <c r="N13" s="23"/>
      <c r="O13" s="25"/>
    </row>
    <row r="14" spans="1:16" s="2" customFormat="1" ht="18.75" customHeight="1">
      <c r="A14" s="29"/>
      <c r="B14" s="220"/>
      <c r="C14" s="221" t="s">
        <v>98</v>
      </c>
      <c r="D14" s="222"/>
      <c r="E14" s="221"/>
      <c r="F14" s="223"/>
      <c r="G14" s="223"/>
      <c r="H14" s="223"/>
      <c r="I14" s="224"/>
      <c r="J14" s="224"/>
      <c r="K14" s="225"/>
      <c r="L14" s="226" t="s">
        <v>27</v>
      </c>
      <c r="M14" s="227"/>
      <c r="O14" s="3"/>
      <c r="P14" s="1"/>
    </row>
    <row r="15" spans="1:16" s="2" customFormat="1" ht="10.5" customHeight="1">
      <c r="A15" s="29"/>
      <c r="B15" s="174"/>
      <c r="C15" s="39"/>
      <c r="D15" s="40"/>
      <c r="E15" s="39"/>
      <c r="F15" s="39"/>
      <c r="G15" s="39"/>
      <c r="H15" s="39"/>
      <c r="I15" s="39"/>
      <c r="J15" s="39"/>
      <c r="K15" s="39"/>
      <c r="L15" s="39"/>
      <c r="M15" s="175"/>
      <c r="N15" s="215"/>
      <c r="O15" s="3"/>
      <c r="P15" s="1"/>
    </row>
    <row r="16" spans="1:16" s="2" customFormat="1" ht="10.5" customHeight="1">
      <c r="A16" s="29"/>
      <c r="B16" s="176"/>
      <c r="C16" s="42" t="s">
        <v>20</v>
      </c>
      <c r="D16" s="43"/>
      <c r="E16" s="44" t="s">
        <v>0</v>
      </c>
      <c r="F16" s="45" t="s">
        <v>4</v>
      </c>
      <c r="G16" s="45" t="s">
        <v>6</v>
      </c>
      <c r="H16" s="45" t="s">
        <v>10</v>
      </c>
      <c r="I16" s="45" t="s">
        <v>7</v>
      </c>
      <c r="J16" s="46" t="s">
        <v>1</v>
      </c>
      <c r="K16" s="37"/>
      <c r="L16" s="37"/>
      <c r="M16" s="177"/>
      <c r="N16" s="216"/>
      <c r="O16" s="3"/>
      <c r="P16" s="1"/>
    </row>
    <row r="17" spans="1:16" s="2" customFormat="1" ht="10.5" customHeight="1">
      <c r="A17" s="29"/>
      <c r="B17" s="176"/>
      <c r="C17" s="49"/>
      <c r="D17" s="49" t="s">
        <v>21</v>
      </c>
      <c r="E17" s="51" t="s">
        <v>3</v>
      </c>
      <c r="F17" s="51" t="s">
        <v>5</v>
      </c>
      <c r="G17" s="52" t="s">
        <v>8</v>
      </c>
      <c r="H17" s="52" t="s">
        <v>9</v>
      </c>
      <c r="I17" s="52" t="s">
        <v>11</v>
      </c>
      <c r="J17" s="53" t="s">
        <v>12</v>
      </c>
      <c r="K17" s="37"/>
      <c r="L17" s="37"/>
      <c r="M17" s="177"/>
      <c r="N17" s="217" t="s">
        <v>13</v>
      </c>
      <c r="O17" s="3"/>
      <c r="P17" s="1"/>
    </row>
    <row r="18" spans="1:16" s="2" customFormat="1" ht="10.5" customHeight="1">
      <c r="A18" s="29"/>
      <c r="B18" s="176"/>
      <c r="C18" s="87"/>
      <c r="D18" s="87"/>
      <c r="E18" s="88"/>
      <c r="F18" s="88"/>
      <c r="G18" s="89"/>
      <c r="H18" s="89"/>
      <c r="I18" s="89"/>
      <c r="J18" s="88"/>
      <c r="K18" s="37"/>
      <c r="L18" s="37"/>
      <c r="M18" s="177"/>
      <c r="N18" s="15"/>
      <c r="O18" s="3"/>
      <c r="P18" s="1"/>
    </row>
    <row r="19" spans="1:16" s="2" customFormat="1" ht="10.5" customHeight="1">
      <c r="A19" s="29"/>
      <c r="B19" s="176" t="s">
        <v>42</v>
      </c>
      <c r="C19" s="90" t="s">
        <v>62</v>
      </c>
      <c r="D19" s="91"/>
      <c r="E19" s="62" t="s">
        <v>79</v>
      </c>
      <c r="F19" s="58"/>
      <c r="G19" s="58"/>
      <c r="H19" s="58"/>
      <c r="I19" s="92"/>
      <c r="J19" s="93">
        <v>0.3854166666666667</v>
      </c>
      <c r="K19" s="37"/>
      <c r="L19" s="291">
        <v>1</v>
      </c>
      <c r="M19" s="177"/>
      <c r="N19" s="6"/>
      <c r="O19" s="3"/>
      <c r="P19" s="1"/>
    </row>
    <row r="20" spans="1:16" s="2" customFormat="1" ht="10.5" customHeight="1">
      <c r="A20" s="29"/>
      <c r="B20" s="176"/>
      <c r="C20" s="95"/>
      <c r="D20" s="96"/>
      <c r="E20" s="97" t="s">
        <v>80</v>
      </c>
      <c r="F20" s="295">
        <v>0</v>
      </c>
      <c r="G20" s="295">
        <v>0</v>
      </c>
      <c r="H20" s="295">
        <v>0</v>
      </c>
      <c r="I20" s="98"/>
      <c r="J20" s="99"/>
      <c r="K20" s="37"/>
      <c r="L20" s="312"/>
      <c r="M20" s="177"/>
      <c r="N20" s="1"/>
      <c r="O20" s="3"/>
      <c r="P20" s="1"/>
    </row>
    <row r="21" spans="1:16" s="2" customFormat="1" ht="10.5" customHeight="1">
      <c r="A21" s="29"/>
      <c r="B21" s="176"/>
      <c r="C21" s="100"/>
      <c r="D21" s="101"/>
      <c r="E21" s="102" t="s">
        <v>17</v>
      </c>
      <c r="F21" s="296"/>
      <c r="G21" s="296"/>
      <c r="H21" s="296"/>
      <c r="I21" s="103"/>
      <c r="J21" s="104"/>
      <c r="K21" s="37"/>
      <c r="L21" s="312"/>
      <c r="M21" s="177"/>
      <c r="O21" s="3"/>
      <c r="P21" s="1"/>
    </row>
    <row r="22" spans="1:15" s="11" customFormat="1" ht="11.25" customHeight="1">
      <c r="A22" s="314"/>
      <c r="B22" s="184"/>
      <c r="C22" s="54">
        <v>0</v>
      </c>
      <c r="D22" s="105"/>
      <c r="E22" s="62" t="s">
        <v>85</v>
      </c>
      <c r="F22" s="130"/>
      <c r="G22" s="58"/>
      <c r="H22" s="58"/>
      <c r="I22" s="93">
        <v>0.006944444444444444</v>
      </c>
      <c r="J22" s="93">
        <f>J19+I22</f>
        <v>0.3923611111111111</v>
      </c>
      <c r="K22" s="37"/>
      <c r="L22" s="312"/>
      <c r="M22" s="185"/>
      <c r="N22" s="2"/>
      <c r="O22" s="10"/>
    </row>
    <row r="23" spans="1:15" s="11" customFormat="1" ht="11.25" customHeight="1">
      <c r="A23" s="314"/>
      <c r="B23" s="184"/>
      <c r="C23" s="108" t="s">
        <v>111</v>
      </c>
      <c r="D23" s="109"/>
      <c r="E23" s="110" t="s">
        <v>31</v>
      </c>
      <c r="F23" s="289">
        <f>F27+F29</f>
        <v>21.39</v>
      </c>
      <c r="G23" s="289">
        <f>H23-F23</f>
        <v>65.8</v>
      </c>
      <c r="H23" s="289">
        <f>H26+H28+46.69</f>
        <v>87.19</v>
      </c>
      <c r="I23" s="111"/>
      <c r="J23" s="112"/>
      <c r="K23" s="37"/>
      <c r="L23" s="312"/>
      <c r="M23" s="185"/>
      <c r="N23" s="2"/>
      <c r="O23" s="10"/>
    </row>
    <row r="24" spans="1:15" s="11" customFormat="1" ht="11.25" customHeight="1">
      <c r="A24" s="314"/>
      <c r="B24" s="184"/>
      <c r="C24" s="113">
        <v>1</v>
      </c>
      <c r="D24" s="114"/>
      <c r="E24" s="115" t="s">
        <v>16</v>
      </c>
      <c r="F24" s="290"/>
      <c r="G24" s="290"/>
      <c r="H24" s="290"/>
      <c r="I24" s="116"/>
      <c r="J24" s="117"/>
      <c r="K24" s="37"/>
      <c r="L24" s="312"/>
      <c r="M24" s="185"/>
      <c r="N24" s="2"/>
      <c r="O24" s="10"/>
    </row>
    <row r="25" spans="1:15" s="11" customFormat="1" ht="11.25" customHeight="1">
      <c r="A25" s="314"/>
      <c r="B25" s="184"/>
      <c r="C25" s="38"/>
      <c r="D25" s="105"/>
      <c r="E25" s="118" t="s">
        <v>15</v>
      </c>
      <c r="F25" s="37"/>
      <c r="G25" s="37"/>
      <c r="H25" s="37"/>
      <c r="I25" s="37"/>
      <c r="J25" s="92"/>
      <c r="K25" s="37"/>
      <c r="L25" s="312"/>
      <c r="M25" s="185"/>
      <c r="O25" s="10"/>
    </row>
    <row r="26" spans="1:15" s="8" customFormat="1" ht="11.25" customHeight="1">
      <c r="A26" s="314"/>
      <c r="B26" s="178"/>
      <c r="C26" s="119">
        <v>1</v>
      </c>
      <c r="D26" s="91"/>
      <c r="E26" s="62" t="s">
        <v>23</v>
      </c>
      <c r="F26" s="58"/>
      <c r="G26" s="58">
        <f>H26-F25</f>
        <v>17.7</v>
      </c>
      <c r="H26" s="58">
        <v>17.7</v>
      </c>
      <c r="I26" s="92">
        <v>0.017361111111111112</v>
      </c>
      <c r="J26" s="93">
        <f>J22+I26</f>
        <v>0.4097222222222222</v>
      </c>
      <c r="K26" s="47"/>
      <c r="L26" s="312"/>
      <c r="M26" s="179"/>
      <c r="N26" s="4">
        <f>IF(H26&gt;0,H26/(HOUR(I26)+MINUTE(I26)/60)," ")</f>
        <v>42.48</v>
      </c>
      <c r="O26" s="7"/>
    </row>
    <row r="27" spans="1:15" s="8" customFormat="1" ht="11.25" customHeight="1">
      <c r="A27" s="314"/>
      <c r="B27" s="178"/>
      <c r="C27" s="120" t="s">
        <v>14</v>
      </c>
      <c r="D27" s="91">
        <f>C26</f>
        <v>1</v>
      </c>
      <c r="E27" s="121" t="s">
        <v>24</v>
      </c>
      <c r="F27" s="68">
        <v>6.41</v>
      </c>
      <c r="G27" s="58"/>
      <c r="H27" s="58"/>
      <c r="I27" s="122">
        <v>0.0020833333333333333</v>
      </c>
      <c r="J27" s="123">
        <f aca="true" t="shared" si="0" ref="J27:J36">J26+I27</f>
        <v>0.41180555555555554</v>
      </c>
      <c r="K27" s="47"/>
      <c r="L27" s="312"/>
      <c r="M27" s="179"/>
      <c r="N27" s="13"/>
      <c r="O27" s="7"/>
    </row>
    <row r="28" spans="1:15" s="8" customFormat="1" ht="11.25" customHeight="1">
      <c r="A28" s="314"/>
      <c r="B28" s="178"/>
      <c r="C28" s="119">
        <v>2</v>
      </c>
      <c r="D28" s="91"/>
      <c r="E28" s="62" t="s">
        <v>25</v>
      </c>
      <c r="F28" s="58"/>
      <c r="G28" s="58">
        <f>H28-F27</f>
        <v>16.39</v>
      </c>
      <c r="H28" s="58">
        <v>22.8</v>
      </c>
      <c r="I28" s="92">
        <v>0.019444444444444445</v>
      </c>
      <c r="J28" s="93">
        <f t="shared" si="0"/>
        <v>0.43124999999999997</v>
      </c>
      <c r="K28" s="47"/>
      <c r="L28" s="312"/>
      <c r="M28" s="179"/>
      <c r="N28" s="4">
        <f>IF(H28&gt;0,H28/(HOUR(I28)+MINUTE(I28)/60)," ")</f>
        <v>48.85714285714286</v>
      </c>
      <c r="O28" s="7"/>
    </row>
    <row r="29" spans="1:15" s="8" customFormat="1" ht="11.25" customHeight="1">
      <c r="A29" s="314"/>
      <c r="B29" s="178"/>
      <c r="C29" s="120" t="s">
        <v>14</v>
      </c>
      <c r="D29" s="91">
        <f>C28</f>
        <v>2</v>
      </c>
      <c r="E29" s="121" t="s">
        <v>26</v>
      </c>
      <c r="F29" s="68">
        <v>14.98</v>
      </c>
      <c r="G29" s="58"/>
      <c r="H29" s="58"/>
      <c r="I29" s="122">
        <v>0.0020833333333333333</v>
      </c>
      <c r="J29" s="123">
        <f t="shared" si="0"/>
        <v>0.4333333333333333</v>
      </c>
      <c r="K29" s="47"/>
      <c r="L29" s="312"/>
      <c r="M29" s="179"/>
      <c r="N29" s="13"/>
      <c r="O29" s="7"/>
    </row>
    <row r="30" spans="1:15" s="8" customFormat="1" ht="11.25" customHeight="1">
      <c r="A30" s="314"/>
      <c r="B30" s="178"/>
      <c r="C30" s="108" t="s">
        <v>111</v>
      </c>
      <c r="D30" s="109"/>
      <c r="E30" s="110" t="s">
        <v>103</v>
      </c>
      <c r="F30" s="289">
        <f>F33+F35</f>
        <v>22.700000000000003</v>
      </c>
      <c r="G30" s="289">
        <f>H30-F30</f>
        <v>46.519999999999996</v>
      </c>
      <c r="H30" s="289">
        <f>H34+H36+13.98</f>
        <v>69.22</v>
      </c>
      <c r="I30" s="111"/>
      <c r="J30" s="112"/>
      <c r="K30" s="47"/>
      <c r="L30" s="312"/>
      <c r="M30" s="179"/>
      <c r="N30" s="13"/>
      <c r="O30" s="7"/>
    </row>
    <row r="31" spans="1:15" s="8" customFormat="1" ht="11.25" customHeight="1">
      <c r="A31" s="314"/>
      <c r="B31" s="178"/>
      <c r="C31" s="113">
        <v>2</v>
      </c>
      <c r="D31" s="114"/>
      <c r="E31" s="115" t="s">
        <v>16</v>
      </c>
      <c r="F31" s="290"/>
      <c r="G31" s="290"/>
      <c r="H31" s="290"/>
      <c r="I31" s="116"/>
      <c r="J31" s="117"/>
      <c r="K31" s="47"/>
      <c r="L31" s="312"/>
      <c r="M31" s="179"/>
      <c r="N31" s="13"/>
      <c r="O31" s="7"/>
    </row>
    <row r="32" spans="1:15" s="8" customFormat="1" ht="11.25" customHeight="1">
      <c r="A32" s="314"/>
      <c r="B32" s="178"/>
      <c r="C32" s="119">
        <v>3</v>
      </c>
      <c r="D32" s="91"/>
      <c r="E32" s="62" t="s">
        <v>108</v>
      </c>
      <c r="F32" s="58"/>
      <c r="G32" s="58">
        <f>H32-F29</f>
        <v>45.69</v>
      </c>
      <c r="H32" s="58">
        <v>60.67</v>
      </c>
      <c r="I32" s="92">
        <v>0.05555555555555555</v>
      </c>
      <c r="J32" s="93">
        <f>J29+I32</f>
        <v>0.4888888888888888</v>
      </c>
      <c r="K32" s="47"/>
      <c r="L32" s="312"/>
      <c r="M32" s="179"/>
      <c r="N32" s="4">
        <f>IF(H32&gt;0,H32/(HOUR(I32)+MINUTE(I32)/60)," ")</f>
        <v>45.502500000000005</v>
      </c>
      <c r="O32" s="7"/>
    </row>
    <row r="33" spans="1:15" s="8" customFormat="1" ht="11.25" customHeight="1">
      <c r="A33" s="314"/>
      <c r="B33" s="178"/>
      <c r="C33" s="120" t="s">
        <v>14</v>
      </c>
      <c r="D33" s="91">
        <f>C32</f>
        <v>3</v>
      </c>
      <c r="E33" s="121" t="s">
        <v>101</v>
      </c>
      <c r="F33" s="68">
        <v>11.3</v>
      </c>
      <c r="G33" s="58"/>
      <c r="H33" s="58"/>
      <c r="I33" s="122">
        <v>0.0020833333333333333</v>
      </c>
      <c r="J33" s="123">
        <f t="shared" si="0"/>
        <v>0.49097222222222214</v>
      </c>
      <c r="K33" s="47"/>
      <c r="L33" s="312"/>
      <c r="M33" s="179"/>
      <c r="N33" s="13"/>
      <c r="O33" s="7"/>
    </row>
    <row r="34" spans="1:15" s="8" customFormat="1" ht="11.25" customHeight="1">
      <c r="A34" s="314"/>
      <c r="B34" s="178"/>
      <c r="C34" s="119">
        <v>4</v>
      </c>
      <c r="D34" s="91"/>
      <c r="E34" s="62" t="s">
        <v>109</v>
      </c>
      <c r="F34" s="58"/>
      <c r="G34" s="58">
        <f>H34-F33</f>
        <v>21.900000000000002</v>
      </c>
      <c r="H34" s="58">
        <v>33.2</v>
      </c>
      <c r="I34" s="92">
        <v>0.027777777777777776</v>
      </c>
      <c r="J34" s="93">
        <f t="shared" si="0"/>
        <v>0.5187499999999999</v>
      </c>
      <c r="K34" s="47"/>
      <c r="L34" s="312"/>
      <c r="M34" s="179"/>
      <c r="N34" s="4">
        <f>IF(H34&gt;0,H34/(HOUR(I34)+MINUTE(I34)/60)," ")</f>
        <v>49.800000000000004</v>
      </c>
      <c r="O34" s="7"/>
    </row>
    <row r="35" spans="1:15" s="8" customFormat="1" ht="11.25" customHeight="1">
      <c r="A35" s="314"/>
      <c r="B35" s="178"/>
      <c r="C35" s="120" t="s">
        <v>14</v>
      </c>
      <c r="D35" s="91">
        <v>4</v>
      </c>
      <c r="E35" s="121" t="s">
        <v>102</v>
      </c>
      <c r="F35" s="68">
        <v>11.4</v>
      </c>
      <c r="G35" s="58"/>
      <c r="H35" s="58"/>
      <c r="I35" s="122">
        <v>0.0020833333333333333</v>
      </c>
      <c r="J35" s="123">
        <f t="shared" si="0"/>
        <v>0.5208333333333333</v>
      </c>
      <c r="K35" s="47"/>
      <c r="L35" s="312"/>
      <c r="M35" s="179"/>
      <c r="N35" s="13"/>
      <c r="O35" s="7"/>
    </row>
    <row r="36" spans="1:15" s="8" customFormat="1" ht="11.25" customHeight="1">
      <c r="A36" s="314"/>
      <c r="B36" s="178"/>
      <c r="C36" s="125">
        <f>C34</f>
        <v>4</v>
      </c>
      <c r="D36" s="91"/>
      <c r="E36" s="118" t="s">
        <v>82</v>
      </c>
      <c r="F36" s="94"/>
      <c r="G36" s="58">
        <f>H36-F35</f>
        <v>10.639999999999999</v>
      </c>
      <c r="H36" s="58">
        <v>22.04</v>
      </c>
      <c r="I36" s="92">
        <v>0.017361111111111112</v>
      </c>
      <c r="J36" s="93">
        <f t="shared" si="0"/>
        <v>0.5381944444444444</v>
      </c>
      <c r="K36" s="47"/>
      <c r="L36" s="312"/>
      <c r="M36" s="179"/>
      <c r="N36" s="4">
        <f>IF(H36&gt;0,H36/(HOUR(I36)+MINUTE(I36)/60)," ")</f>
        <v>52.895999999999994</v>
      </c>
      <c r="O36" s="7"/>
    </row>
    <row r="37" spans="1:15" s="8" customFormat="1" ht="11.25" customHeight="1">
      <c r="A37" s="314"/>
      <c r="B37" s="178"/>
      <c r="C37" s="119"/>
      <c r="D37" s="91"/>
      <c r="E37" s="64" t="s">
        <v>22</v>
      </c>
      <c r="F37" s="94"/>
      <c r="G37" s="58"/>
      <c r="H37" s="58"/>
      <c r="I37" s="92"/>
      <c r="J37" s="93"/>
      <c r="K37" s="47"/>
      <c r="L37" s="312"/>
      <c r="M37" s="179"/>
      <c r="N37" s="4" t="str">
        <f>IF(H37&gt;0,H37/(HOUR(I37)+MINUTE(I37)/60)," ")</f>
        <v> </v>
      </c>
      <c r="O37" s="7"/>
    </row>
    <row r="38" spans="1:15" s="8" customFormat="1" ht="11.25" customHeight="1">
      <c r="A38" s="314"/>
      <c r="B38" s="178"/>
      <c r="C38" s="126">
        <f>C34</f>
        <v>4</v>
      </c>
      <c r="D38" s="91"/>
      <c r="E38" s="62" t="s">
        <v>83</v>
      </c>
      <c r="F38" s="58"/>
      <c r="G38" s="58"/>
      <c r="H38" s="58"/>
      <c r="I38" s="92">
        <v>0.003472222222222222</v>
      </c>
      <c r="J38" s="93">
        <f>J36+I38</f>
        <v>0.5416666666666666</v>
      </c>
      <c r="K38" s="47"/>
      <c r="L38" s="312"/>
      <c r="M38" s="179"/>
      <c r="N38" s="13"/>
      <c r="O38" s="7"/>
    </row>
    <row r="39" spans="1:15" s="8" customFormat="1" ht="11.25" customHeight="1">
      <c r="A39" s="314"/>
      <c r="B39" s="178"/>
      <c r="C39" s="95"/>
      <c r="D39" s="96"/>
      <c r="E39" s="97" t="s">
        <v>84</v>
      </c>
      <c r="F39" s="295">
        <f>F27+F29+F33+F35</f>
        <v>44.089999999999996</v>
      </c>
      <c r="G39" s="295">
        <f>G26+G28+G32+G34+G36</f>
        <v>112.32000000000001</v>
      </c>
      <c r="H39" s="295">
        <f>H26+H28+H32+H34+H36</f>
        <v>156.41</v>
      </c>
      <c r="I39" s="98"/>
      <c r="J39" s="99"/>
      <c r="K39" s="47"/>
      <c r="L39" s="312"/>
      <c r="M39" s="179"/>
      <c r="N39" s="9"/>
      <c r="O39" s="7"/>
    </row>
    <row r="40" spans="1:15" s="8" customFormat="1" ht="11.25" customHeight="1">
      <c r="A40" s="314"/>
      <c r="B40" s="178"/>
      <c r="C40" s="100"/>
      <c r="D40" s="101"/>
      <c r="E40" s="102" t="s">
        <v>17</v>
      </c>
      <c r="F40" s="290"/>
      <c r="G40" s="290"/>
      <c r="H40" s="290"/>
      <c r="I40" s="103"/>
      <c r="J40" s="104"/>
      <c r="K40" s="47"/>
      <c r="L40" s="312"/>
      <c r="M40" s="179"/>
      <c r="N40" s="14"/>
      <c r="O40" s="7"/>
    </row>
    <row r="41" spans="1:15" s="8" customFormat="1" ht="11.25" customHeight="1">
      <c r="A41" s="314"/>
      <c r="B41" s="178"/>
      <c r="C41" s="129">
        <f>C34</f>
        <v>4</v>
      </c>
      <c r="D41" s="91"/>
      <c r="E41" s="62" t="s">
        <v>85</v>
      </c>
      <c r="F41" s="130"/>
      <c r="G41" s="58"/>
      <c r="H41" s="58"/>
      <c r="I41" s="93">
        <v>0.020833333333333332</v>
      </c>
      <c r="J41" s="93">
        <f>J38+I41</f>
        <v>0.5625</v>
      </c>
      <c r="K41" s="47"/>
      <c r="L41" s="313"/>
      <c r="M41" s="179"/>
      <c r="N41" s="5"/>
      <c r="O41" s="7"/>
    </row>
    <row r="42" spans="1:15" s="8" customFormat="1" ht="12.75">
      <c r="A42" s="314"/>
      <c r="B42" s="178"/>
      <c r="C42" s="131"/>
      <c r="D42" s="132"/>
      <c r="E42" s="133" t="s">
        <v>18</v>
      </c>
      <c r="F42" s="134"/>
      <c r="G42" s="134"/>
      <c r="H42" s="134"/>
      <c r="I42" s="135"/>
      <c r="J42" s="135"/>
      <c r="K42" s="47"/>
      <c r="L42" s="47"/>
      <c r="M42" s="179"/>
      <c r="N42" s="5"/>
      <c r="O42" s="7"/>
    </row>
    <row r="43" spans="1:15" s="8" customFormat="1" ht="11.25" customHeight="1">
      <c r="A43" s="314"/>
      <c r="B43" s="178"/>
      <c r="C43" s="136">
        <f>C34</f>
        <v>4</v>
      </c>
      <c r="D43" s="91"/>
      <c r="E43" s="62" t="s">
        <v>86</v>
      </c>
      <c r="F43" s="58"/>
      <c r="G43" s="58"/>
      <c r="H43" s="58"/>
      <c r="I43" s="93">
        <v>0.006944444444444444</v>
      </c>
      <c r="J43" s="93">
        <f>J41+I43</f>
        <v>0.5694444444444444</v>
      </c>
      <c r="K43" s="47"/>
      <c r="L43" s="291">
        <v>2</v>
      </c>
      <c r="M43" s="179"/>
      <c r="N43" s="5"/>
      <c r="O43" s="7"/>
    </row>
    <row r="44" spans="1:15" s="8" customFormat="1" ht="11.25" customHeight="1">
      <c r="A44" s="314"/>
      <c r="B44" s="178"/>
      <c r="C44" s="108" t="s">
        <v>111</v>
      </c>
      <c r="D44" s="109"/>
      <c r="E44" s="110" t="s">
        <v>31</v>
      </c>
      <c r="F44" s="289">
        <f>F48+F50</f>
        <v>21.39</v>
      </c>
      <c r="G44" s="289">
        <f>H44-F44</f>
        <v>65.8</v>
      </c>
      <c r="H44" s="289">
        <f>H23</f>
        <v>87.19</v>
      </c>
      <c r="I44" s="111"/>
      <c r="J44" s="112"/>
      <c r="K44" s="47"/>
      <c r="L44" s="292"/>
      <c r="M44" s="179"/>
      <c r="N44" s="5"/>
      <c r="O44" s="7"/>
    </row>
    <row r="45" spans="1:15" s="8" customFormat="1" ht="11.25" customHeight="1">
      <c r="A45" s="314"/>
      <c r="B45" s="178"/>
      <c r="C45" s="113">
        <v>3</v>
      </c>
      <c r="D45" s="114"/>
      <c r="E45" s="115" t="s">
        <v>16</v>
      </c>
      <c r="F45" s="290"/>
      <c r="G45" s="290"/>
      <c r="H45" s="290"/>
      <c r="I45" s="116"/>
      <c r="J45" s="117"/>
      <c r="K45" s="47"/>
      <c r="L45" s="292"/>
      <c r="M45" s="179"/>
      <c r="N45" s="5"/>
      <c r="O45" s="7"/>
    </row>
    <row r="46" spans="1:15" s="8" customFormat="1" ht="11.25" customHeight="1">
      <c r="A46" s="314"/>
      <c r="B46" s="178"/>
      <c r="C46" s="137"/>
      <c r="D46" s="138"/>
      <c r="E46" s="118" t="s">
        <v>15</v>
      </c>
      <c r="F46" s="130"/>
      <c r="G46" s="130"/>
      <c r="H46" s="139"/>
      <c r="I46" s="92"/>
      <c r="J46" s="92"/>
      <c r="K46" s="47"/>
      <c r="L46" s="292"/>
      <c r="M46" s="179"/>
      <c r="N46" s="5"/>
      <c r="O46" s="7"/>
    </row>
    <row r="47" spans="1:15" s="8" customFormat="1" ht="11.25" customHeight="1">
      <c r="A47" s="314"/>
      <c r="B47" s="178"/>
      <c r="C47" s="119">
        <v>5</v>
      </c>
      <c r="D47" s="91"/>
      <c r="E47" s="62" t="s">
        <v>23</v>
      </c>
      <c r="F47" s="58"/>
      <c r="G47" s="58">
        <f>H47-F46</f>
        <v>17.7</v>
      </c>
      <c r="H47" s="58">
        <v>17.7</v>
      </c>
      <c r="I47" s="92">
        <v>0.017361111111111112</v>
      </c>
      <c r="J47" s="93">
        <f>I47+J43</f>
        <v>0.5868055555555556</v>
      </c>
      <c r="K47" s="47"/>
      <c r="L47" s="292"/>
      <c r="M47" s="179"/>
      <c r="N47" s="4">
        <f>IF(H47&gt;0,H47/(HOUR(I47)+MINUTE(I47)/60)," ")</f>
        <v>42.48</v>
      </c>
      <c r="O47" s="7"/>
    </row>
    <row r="48" spans="1:15" s="8" customFormat="1" ht="11.25" customHeight="1">
      <c r="A48" s="314"/>
      <c r="B48" s="178"/>
      <c r="C48" s="120" t="s">
        <v>14</v>
      </c>
      <c r="D48" s="91">
        <f>C47</f>
        <v>5</v>
      </c>
      <c r="E48" s="121" t="s">
        <v>93</v>
      </c>
      <c r="F48" s="68">
        <f>F27</f>
        <v>6.41</v>
      </c>
      <c r="G48" s="58"/>
      <c r="H48" s="58"/>
      <c r="I48" s="122">
        <v>0.0020833333333333333</v>
      </c>
      <c r="J48" s="123">
        <f>J47+I48</f>
        <v>0.5888888888888889</v>
      </c>
      <c r="K48" s="47"/>
      <c r="L48" s="292"/>
      <c r="M48" s="179"/>
      <c r="N48" s="13"/>
      <c r="O48" s="7"/>
    </row>
    <row r="49" spans="1:15" s="8" customFormat="1" ht="11.25" customHeight="1">
      <c r="A49" s="314"/>
      <c r="B49" s="178"/>
      <c r="C49" s="119">
        <f>C47+1</f>
        <v>6</v>
      </c>
      <c r="D49" s="91"/>
      <c r="E49" s="62" t="s">
        <v>25</v>
      </c>
      <c r="F49" s="58"/>
      <c r="G49" s="58">
        <f>H49-F48</f>
        <v>16.39</v>
      </c>
      <c r="H49" s="58">
        <v>22.8</v>
      </c>
      <c r="I49" s="92">
        <v>0.019444444444444445</v>
      </c>
      <c r="J49" s="93">
        <f>J48+I49</f>
        <v>0.6083333333333334</v>
      </c>
      <c r="K49" s="47"/>
      <c r="L49" s="292"/>
      <c r="M49" s="179"/>
      <c r="N49" s="4">
        <f>IF(H49&gt;0,H49/(HOUR(I49)+MINUTE(I49)/60)," ")</f>
        <v>48.85714285714286</v>
      </c>
      <c r="O49" s="7"/>
    </row>
    <row r="50" spans="1:15" s="8" customFormat="1" ht="11.25" customHeight="1">
      <c r="A50" s="314"/>
      <c r="B50" s="178"/>
      <c r="C50" s="120" t="s">
        <v>14</v>
      </c>
      <c r="D50" s="91">
        <f>C49</f>
        <v>6</v>
      </c>
      <c r="E50" s="121" t="s">
        <v>94</v>
      </c>
      <c r="F50" s="68">
        <f>F29</f>
        <v>14.98</v>
      </c>
      <c r="G50" s="58"/>
      <c r="H50" s="58"/>
      <c r="I50" s="122">
        <v>0.0020833333333333333</v>
      </c>
      <c r="J50" s="123">
        <f>J49+I50</f>
        <v>0.6104166666666667</v>
      </c>
      <c r="K50" s="47"/>
      <c r="L50" s="292"/>
      <c r="M50" s="179"/>
      <c r="N50" s="13"/>
      <c r="O50" s="7"/>
    </row>
    <row r="51" spans="1:15" s="8" customFormat="1" ht="11.25" customHeight="1">
      <c r="A51" s="314"/>
      <c r="B51" s="178"/>
      <c r="C51" s="108" t="s">
        <v>111</v>
      </c>
      <c r="D51" s="109"/>
      <c r="E51" s="110" t="s">
        <v>103</v>
      </c>
      <c r="F51" s="289">
        <f>F54+F56</f>
        <v>22.700000000000003</v>
      </c>
      <c r="G51" s="289">
        <f>H51-F51</f>
        <v>46.519999999999996</v>
      </c>
      <c r="H51" s="289">
        <f>H30</f>
        <v>69.22</v>
      </c>
      <c r="I51" s="111"/>
      <c r="J51" s="112"/>
      <c r="K51" s="47"/>
      <c r="L51" s="292"/>
      <c r="M51" s="179"/>
      <c r="N51" s="13"/>
      <c r="O51" s="7"/>
    </row>
    <row r="52" spans="1:15" s="8" customFormat="1" ht="11.25" customHeight="1">
      <c r="A52" s="314"/>
      <c r="B52" s="178"/>
      <c r="C52" s="113">
        <v>4</v>
      </c>
      <c r="D52" s="114"/>
      <c r="E52" s="115" t="s">
        <v>16</v>
      </c>
      <c r="F52" s="290"/>
      <c r="G52" s="290"/>
      <c r="H52" s="294"/>
      <c r="I52" s="116"/>
      <c r="J52" s="117"/>
      <c r="K52" s="47"/>
      <c r="L52" s="292"/>
      <c r="M52" s="179"/>
      <c r="N52" s="13"/>
      <c r="O52" s="7"/>
    </row>
    <row r="53" spans="1:15" s="8" customFormat="1" ht="11.25" customHeight="1">
      <c r="A53" s="314"/>
      <c r="B53" s="178"/>
      <c r="C53" s="119">
        <f>C49+1</f>
        <v>7</v>
      </c>
      <c r="D53" s="91"/>
      <c r="E53" s="62" t="s">
        <v>108</v>
      </c>
      <c r="F53" s="58"/>
      <c r="G53" s="58">
        <f>H53-F50</f>
        <v>45.69</v>
      </c>
      <c r="H53" s="58">
        <v>60.67</v>
      </c>
      <c r="I53" s="92">
        <v>0.05555555555555555</v>
      </c>
      <c r="J53" s="93">
        <f>J50+I53</f>
        <v>0.6659722222222223</v>
      </c>
      <c r="K53" s="47"/>
      <c r="L53" s="292"/>
      <c r="M53" s="179"/>
      <c r="N53" s="4">
        <f>IF(H53&gt;0,H53/(HOUR(I53)+MINUTE(I53)/60)," ")</f>
        <v>45.502500000000005</v>
      </c>
      <c r="O53" s="7"/>
    </row>
    <row r="54" spans="1:15" s="8" customFormat="1" ht="11.25" customHeight="1">
      <c r="A54" s="314"/>
      <c r="B54" s="178"/>
      <c r="C54" s="120" t="s">
        <v>14</v>
      </c>
      <c r="D54" s="91">
        <f>C53</f>
        <v>7</v>
      </c>
      <c r="E54" s="121" t="s">
        <v>106</v>
      </c>
      <c r="F54" s="68">
        <v>11.3</v>
      </c>
      <c r="G54" s="58"/>
      <c r="H54" s="58"/>
      <c r="I54" s="122">
        <v>0.0020833333333333333</v>
      </c>
      <c r="J54" s="123">
        <f>J53+I54</f>
        <v>0.6680555555555556</v>
      </c>
      <c r="K54" s="47"/>
      <c r="L54" s="292"/>
      <c r="M54" s="179"/>
      <c r="N54" s="13"/>
      <c r="O54" s="7"/>
    </row>
    <row r="55" spans="1:15" s="8" customFormat="1" ht="11.25" customHeight="1">
      <c r="A55" s="314"/>
      <c r="B55" s="178"/>
      <c r="C55" s="119">
        <f>C53+1</f>
        <v>8</v>
      </c>
      <c r="D55" s="91"/>
      <c r="E55" s="62" t="s">
        <v>109</v>
      </c>
      <c r="F55" s="58"/>
      <c r="G55" s="58">
        <f>H55-F54</f>
        <v>21.900000000000002</v>
      </c>
      <c r="H55" s="58">
        <v>33.2</v>
      </c>
      <c r="I55" s="92">
        <v>0.027777777777777776</v>
      </c>
      <c r="J55" s="93">
        <f>J54+I55</f>
        <v>0.6958333333333334</v>
      </c>
      <c r="K55" s="47"/>
      <c r="L55" s="292"/>
      <c r="M55" s="179"/>
      <c r="N55" s="4">
        <f>IF(H55&gt;0,H55/(HOUR(I55)+MINUTE(I55)/60)," ")</f>
        <v>49.800000000000004</v>
      </c>
      <c r="O55" s="7"/>
    </row>
    <row r="56" spans="1:15" s="8" customFormat="1" ht="11.25" customHeight="1">
      <c r="A56" s="314"/>
      <c r="B56" s="178"/>
      <c r="C56" s="120" t="s">
        <v>14</v>
      </c>
      <c r="D56" s="91">
        <v>8</v>
      </c>
      <c r="E56" s="121" t="s">
        <v>107</v>
      </c>
      <c r="F56" s="68">
        <v>11.4</v>
      </c>
      <c r="G56" s="58"/>
      <c r="H56" s="58"/>
      <c r="I56" s="122">
        <v>0.0020833333333333333</v>
      </c>
      <c r="J56" s="123">
        <f>J55+I56</f>
        <v>0.6979166666666667</v>
      </c>
      <c r="K56" s="47"/>
      <c r="L56" s="292"/>
      <c r="M56" s="179"/>
      <c r="N56" s="13"/>
      <c r="O56" s="7"/>
    </row>
    <row r="57" spans="1:15" s="11" customFormat="1" ht="11.25" customHeight="1">
      <c r="A57" s="314"/>
      <c r="B57" s="186"/>
      <c r="C57" s="90" t="s">
        <v>65</v>
      </c>
      <c r="D57" s="138"/>
      <c r="E57" s="118" t="s">
        <v>91</v>
      </c>
      <c r="F57" s="54"/>
      <c r="G57" s="58">
        <f>H57-F56</f>
        <v>49.64</v>
      </c>
      <c r="H57" s="130">
        <v>61.04</v>
      </c>
      <c r="I57" s="92">
        <v>0.04513888888888889</v>
      </c>
      <c r="J57" s="93">
        <f>J56+I57</f>
        <v>0.7430555555555556</v>
      </c>
      <c r="K57" s="57"/>
      <c r="L57" s="312"/>
      <c r="M57" s="187"/>
      <c r="N57" s="4">
        <f>IF(H57&gt;0,H57/(HOUR(I57)+MINUTE(I57)/60)," ")</f>
        <v>56.34461538461539</v>
      </c>
      <c r="O57" s="10"/>
    </row>
    <row r="58" spans="1:15" s="8" customFormat="1" ht="11.25" customHeight="1">
      <c r="A58" s="314"/>
      <c r="B58" s="178"/>
      <c r="C58" s="90"/>
      <c r="D58" s="188"/>
      <c r="E58" s="140" t="s">
        <v>92</v>
      </c>
      <c r="F58" s="58"/>
      <c r="G58" s="58"/>
      <c r="H58" s="130"/>
      <c r="I58" s="47"/>
      <c r="J58" s="47"/>
      <c r="K58" s="47"/>
      <c r="L58" s="312"/>
      <c r="M58" s="179"/>
      <c r="N58" s="4" t="str">
        <f>IF(H58&gt;0,H58/(HOUR(I58)+MINUTE(I58)/60)," ")</f>
        <v> </v>
      </c>
      <c r="O58" s="7"/>
    </row>
    <row r="59" spans="1:15" s="8" customFormat="1" ht="12.75">
      <c r="A59" s="314"/>
      <c r="B59" s="178"/>
      <c r="C59" s="90" t="s">
        <v>66</v>
      </c>
      <c r="D59" s="188"/>
      <c r="E59" s="141" t="s">
        <v>90</v>
      </c>
      <c r="F59" s="58"/>
      <c r="G59" s="130"/>
      <c r="H59" s="130"/>
      <c r="I59" s="93">
        <v>0.006944444444444444</v>
      </c>
      <c r="J59" s="93">
        <f>I59+J57</f>
        <v>0.75</v>
      </c>
      <c r="K59" s="47"/>
      <c r="L59" s="312"/>
      <c r="M59" s="179"/>
      <c r="N59" s="4" t="str">
        <f>IF(H59&gt;0,H59/(HOUR(I59)+MINUTE(I59)/60)," ")</f>
        <v> </v>
      </c>
      <c r="O59" s="7"/>
    </row>
    <row r="60" spans="1:15" s="8" customFormat="1" ht="12.75">
      <c r="A60" s="314"/>
      <c r="B60" s="178"/>
      <c r="C60" s="90" t="s">
        <v>67</v>
      </c>
      <c r="D60" s="91"/>
      <c r="E60" s="74" t="s">
        <v>97</v>
      </c>
      <c r="F60" s="58"/>
      <c r="G60" s="58">
        <f>H60</f>
        <v>6.59</v>
      </c>
      <c r="H60" s="58">
        <v>6.59</v>
      </c>
      <c r="I60" s="93">
        <v>0.010416666666666666</v>
      </c>
      <c r="J60" s="93">
        <f>J59+I60</f>
        <v>0.7604166666666666</v>
      </c>
      <c r="K60" s="47"/>
      <c r="L60" s="313"/>
      <c r="M60" s="179"/>
      <c r="N60" s="4">
        <f>IF(H60&gt;0,H60/(HOUR(I60)+MINUTE(I60)/60)," ")</f>
        <v>26.36</v>
      </c>
      <c r="O60" s="7"/>
    </row>
    <row r="61" spans="1:15" s="8" customFormat="1" ht="6" customHeight="1">
      <c r="A61" s="314"/>
      <c r="B61" s="189"/>
      <c r="C61" s="142"/>
      <c r="D61" s="143"/>
      <c r="E61" s="142"/>
      <c r="F61" s="144"/>
      <c r="G61" s="144"/>
      <c r="H61" s="144"/>
      <c r="I61" s="145"/>
      <c r="J61" s="145"/>
      <c r="K61" s="142"/>
      <c r="L61" s="146"/>
      <c r="M61" s="190"/>
      <c r="N61" s="5"/>
      <c r="O61" s="7"/>
    </row>
    <row r="62" spans="1:15" s="8" customFormat="1" ht="6" customHeight="1">
      <c r="A62" s="314"/>
      <c r="B62" s="191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192"/>
      <c r="N62" s="4"/>
      <c r="O62" s="7"/>
    </row>
    <row r="63" spans="1:15" s="8" customFormat="1" ht="12.75">
      <c r="A63" s="314"/>
      <c r="B63" s="193"/>
      <c r="C63" s="38"/>
      <c r="D63" s="38"/>
      <c r="E63" s="38"/>
      <c r="F63" s="89" t="s">
        <v>4</v>
      </c>
      <c r="G63" s="89" t="s">
        <v>6</v>
      </c>
      <c r="H63" s="89" t="s">
        <v>10</v>
      </c>
      <c r="I63" s="38"/>
      <c r="J63" s="38"/>
      <c r="K63" s="38"/>
      <c r="L63" s="38"/>
      <c r="M63" s="194"/>
      <c r="N63" s="4"/>
      <c r="O63" s="7"/>
    </row>
    <row r="64" spans="1:15" s="8" customFormat="1" ht="12.75">
      <c r="A64" s="314"/>
      <c r="B64" s="195"/>
      <c r="C64" s="88"/>
      <c r="D64" s="56"/>
      <c r="E64" s="148"/>
      <c r="F64" s="88" t="s">
        <v>5</v>
      </c>
      <c r="G64" s="89" t="s">
        <v>8</v>
      </c>
      <c r="H64" s="89" t="s">
        <v>9</v>
      </c>
      <c r="I64" s="149"/>
      <c r="J64" s="149"/>
      <c r="K64" s="88"/>
      <c r="L64" s="88"/>
      <c r="M64" s="196"/>
      <c r="N64" s="4"/>
      <c r="O64" s="7"/>
    </row>
    <row r="65" spans="1:15" s="8" customFormat="1" ht="12.75">
      <c r="A65" s="314"/>
      <c r="B65" s="191"/>
      <c r="C65" s="147"/>
      <c r="D65" s="150"/>
      <c r="E65" s="151" t="s">
        <v>38</v>
      </c>
      <c r="F65" s="152">
        <f>F39+F48+F50+F54+F56</f>
        <v>88.18</v>
      </c>
      <c r="G65" s="152">
        <f>H65-F65</f>
        <v>270.22999999999996</v>
      </c>
      <c r="H65" s="152">
        <f>H39+H47+H49+H53+H55+H57+H60</f>
        <v>358.40999999999997</v>
      </c>
      <c r="I65" s="153"/>
      <c r="J65" s="154">
        <f>J60-J19</f>
        <v>0.37499999999999994</v>
      </c>
      <c r="K65" s="147"/>
      <c r="L65" s="147"/>
      <c r="M65" s="192"/>
      <c r="N65" s="12"/>
      <c r="O65" s="7"/>
    </row>
    <row r="66" spans="1:15" s="8" customFormat="1" ht="6" customHeight="1">
      <c r="A66" s="197"/>
      <c r="B66" s="205"/>
      <c r="C66" s="156"/>
      <c r="D66" s="157"/>
      <c r="E66" s="156"/>
      <c r="F66" s="158"/>
      <c r="G66" s="158"/>
      <c r="H66" s="158"/>
      <c r="I66" s="159"/>
      <c r="J66" s="159"/>
      <c r="K66" s="156"/>
      <c r="L66" s="160"/>
      <c r="M66" s="206"/>
      <c r="N66" s="5"/>
      <c r="O66" s="7"/>
    </row>
    <row r="67" spans="1:15" s="11" customFormat="1" ht="12.75">
      <c r="A67" s="197"/>
      <c r="B67" s="207"/>
      <c r="C67" s="38"/>
      <c r="D67" s="38"/>
      <c r="E67" s="297" t="s">
        <v>19</v>
      </c>
      <c r="F67" s="298"/>
      <c r="G67" s="298"/>
      <c r="H67" s="298"/>
      <c r="I67" s="298"/>
      <c r="J67" s="299"/>
      <c r="K67" s="38"/>
      <c r="L67" s="38"/>
      <c r="M67" s="208"/>
      <c r="N67" s="1"/>
      <c r="O67" s="10"/>
    </row>
    <row r="68" spans="1:15" s="11" customFormat="1" ht="12.75">
      <c r="A68" s="197"/>
      <c r="B68" s="207"/>
      <c r="C68" s="1"/>
      <c r="D68" s="214" t="s">
        <v>54</v>
      </c>
      <c r="E68" s="161"/>
      <c r="F68" s="45" t="s">
        <v>4</v>
      </c>
      <c r="G68" s="45" t="s">
        <v>6</v>
      </c>
      <c r="H68" s="45" t="s">
        <v>10</v>
      </c>
      <c r="I68" s="162"/>
      <c r="J68" s="163"/>
      <c r="K68" s="38"/>
      <c r="L68" s="38"/>
      <c r="M68" s="208"/>
      <c r="N68" s="1"/>
      <c r="O68" s="10"/>
    </row>
    <row r="69" spans="1:15" s="11" customFormat="1" ht="12.75">
      <c r="A69" s="197"/>
      <c r="B69" s="210"/>
      <c r="C69" s="1"/>
      <c r="D69" s="214" t="s">
        <v>53</v>
      </c>
      <c r="E69" s="164"/>
      <c r="F69" s="165" t="s">
        <v>5</v>
      </c>
      <c r="G69" s="52" t="s">
        <v>8</v>
      </c>
      <c r="H69" s="52" t="s">
        <v>9</v>
      </c>
      <c r="I69" s="52"/>
      <c r="J69" s="166"/>
      <c r="K69" s="38"/>
      <c r="L69" s="38"/>
      <c r="M69" s="209"/>
      <c r="N69" s="1"/>
      <c r="O69" s="10"/>
    </row>
    <row r="70" spans="1:15" s="11" customFormat="1" ht="12.75">
      <c r="A70" s="197"/>
      <c r="B70" s="210"/>
      <c r="C70" s="38"/>
      <c r="D70" s="105"/>
      <c r="E70" s="198" t="s">
        <v>27</v>
      </c>
      <c r="F70" s="303">
        <f>F65</f>
        <v>88.18</v>
      </c>
      <c r="G70" s="303">
        <f>H70-F70</f>
        <v>270.22999999999996</v>
      </c>
      <c r="H70" s="303">
        <f>H65</f>
        <v>358.40999999999997</v>
      </c>
      <c r="I70" s="168"/>
      <c r="J70" s="310">
        <f>F70/H70</f>
        <v>0.2460310817220502</v>
      </c>
      <c r="K70" s="38"/>
      <c r="L70" s="38"/>
      <c r="M70" s="209"/>
      <c r="N70" s="1"/>
      <c r="O70" s="10"/>
    </row>
    <row r="71" spans="1:15" s="11" customFormat="1" ht="12.75">
      <c r="A71" s="197"/>
      <c r="B71" s="164"/>
      <c r="C71" s="165"/>
      <c r="D71" s="219" t="s">
        <v>112</v>
      </c>
      <c r="E71" s="169" t="s">
        <v>43</v>
      </c>
      <c r="F71" s="304"/>
      <c r="G71" s="304"/>
      <c r="H71" s="304"/>
      <c r="I71" s="170"/>
      <c r="J71" s="311"/>
      <c r="K71" s="165"/>
      <c r="L71" s="165"/>
      <c r="M71" s="211"/>
      <c r="N71" s="1"/>
      <c r="O71" s="10"/>
    </row>
  </sheetData>
  <sheetProtection/>
  <mergeCells count="28">
    <mergeCell ref="L5:L12"/>
    <mergeCell ref="L19:L41"/>
    <mergeCell ref="F20:F21"/>
    <mergeCell ref="G20:G21"/>
    <mergeCell ref="H20:H21"/>
    <mergeCell ref="A22:A65"/>
    <mergeCell ref="F23:F24"/>
    <mergeCell ref="G23:G24"/>
    <mergeCell ref="H23:H24"/>
    <mergeCell ref="F30:F31"/>
    <mergeCell ref="G30:G31"/>
    <mergeCell ref="H30:H31"/>
    <mergeCell ref="F39:F40"/>
    <mergeCell ref="G39:G40"/>
    <mergeCell ref="H39:H40"/>
    <mergeCell ref="L43:L60"/>
    <mergeCell ref="F44:F45"/>
    <mergeCell ref="G44:G45"/>
    <mergeCell ref="H44:H45"/>
    <mergeCell ref="F51:F52"/>
    <mergeCell ref="G51:G52"/>
    <mergeCell ref="H51:H52"/>
    <mergeCell ref="C62:L62"/>
    <mergeCell ref="E67:J67"/>
    <mergeCell ref="F70:F71"/>
    <mergeCell ref="G70:G71"/>
    <mergeCell ref="H70:H71"/>
    <mergeCell ref="J70:J71"/>
  </mergeCells>
  <conditionalFormatting sqref="N57">
    <cfRule type="cellIs" priority="4" dxfId="50" operator="greaterThan" stopIfTrue="1">
      <formula>59</formula>
    </cfRule>
  </conditionalFormatting>
  <conditionalFormatting sqref="N28 N36:N37 N26 N59">
    <cfRule type="cellIs" priority="10" dxfId="50" operator="greaterThan" stopIfTrue="1">
      <formula>59</formula>
    </cfRule>
  </conditionalFormatting>
  <conditionalFormatting sqref="N32">
    <cfRule type="cellIs" priority="11" dxfId="51" operator="greaterThan" stopIfTrue="1">
      <formula>59</formula>
    </cfRule>
  </conditionalFormatting>
  <conditionalFormatting sqref="N34">
    <cfRule type="cellIs" priority="9" dxfId="51" operator="greaterThan" stopIfTrue="1">
      <formula>59</formula>
    </cfRule>
  </conditionalFormatting>
  <conditionalFormatting sqref="N49 N47">
    <cfRule type="cellIs" priority="7" dxfId="50" operator="greaterThan" stopIfTrue="1">
      <formula>59</formula>
    </cfRule>
  </conditionalFormatting>
  <conditionalFormatting sqref="N53">
    <cfRule type="cellIs" priority="8" dxfId="51" operator="greaterThan" stopIfTrue="1">
      <formula>59</formula>
    </cfRule>
  </conditionalFormatting>
  <conditionalFormatting sqref="N55">
    <cfRule type="cellIs" priority="6" dxfId="51" operator="greaterThan" stopIfTrue="1">
      <formula>59</formula>
    </cfRule>
  </conditionalFormatting>
  <conditionalFormatting sqref="N60 N58">
    <cfRule type="cellIs" priority="5" dxfId="50" operator="greaterThan" stopIfTrue="1">
      <formula>59</formula>
    </cfRule>
  </conditionalFormatting>
  <conditionalFormatting sqref="N6:N7">
    <cfRule type="cellIs" priority="3" dxfId="50" operator="greaterThan" stopIfTrue="1">
      <formula>59</formula>
    </cfRule>
  </conditionalFormatting>
  <conditionalFormatting sqref="N11">
    <cfRule type="cellIs" priority="2" dxfId="50" operator="greaterThan" stopIfTrue="1">
      <formula>59</formula>
    </cfRule>
  </conditionalFormatting>
  <conditionalFormatting sqref="N12 N9">
    <cfRule type="cellIs" priority="1" dxfId="50" operator="greaterThan" stopIfTrue="1">
      <formula>59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5"/>
  <sheetViews>
    <sheetView showGridLines="0" tabSelected="1" zoomScale="70" zoomScaleNormal="70" zoomScalePageLayoutView="0" workbookViewId="0" topLeftCell="A1">
      <pane ySplit="4" topLeftCell="A26" activePane="bottomLeft" state="frozen"/>
      <selection pane="topLeft" activeCell="A1" sqref="A1"/>
      <selection pane="bottomLeft" activeCell="AS41" sqref="AS41"/>
    </sheetView>
  </sheetViews>
  <sheetFormatPr defaultColWidth="9.00390625" defaultRowHeight="12.75"/>
  <cols>
    <col min="1" max="1" width="2.625" style="47" customWidth="1"/>
    <col min="2" max="2" width="1.75390625" style="61" customWidth="1"/>
    <col min="3" max="3" width="6.375" style="61" customWidth="1"/>
    <col min="4" max="4" width="3.125" style="171" customWidth="1"/>
    <col min="5" max="5" width="44.625" style="61" customWidth="1"/>
    <col min="6" max="6" width="7.75390625" style="60" customWidth="1"/>
    <col min="7" max="8" width="9.375" style="60" customWidth="1"/>
    <col min="9" max="9" width="9.375" style="172" customWidth="1"/>
    <col min="10" max="12" width="7.75390625" style="172" customWidth="1"/>
    <col min="13" max="13" width="1.75390625" style="61" customWidth="1"/>
    <col min="14" max="14" width="2.375" style="61" customWidth="1"/>
    <col min="15" max="15" width="1.75390625" style="61" hidden="1" customWidth="1"/>
    <col min="16" max="16" width="8.875" style="47" hidden="1" customWidth="1"/>
    <col min="17" max="17" width="2.25390625" style="57" customWidth="1"/>
    <col min="18" max="18" width="9.375" style="57" customWidth="1"/>
    <col min="19" max="25" width="6.75390625" style="60" customWidth="1"/>
    <col min="26" max="26" width="6.75390625" style="282" customWidth="1"/>
    <col min="27" max="27" width="6.75390625" style="230" customWidth="1"/>
    <col min="28" max="32" width="6.75390625" style="60" customWidth="1"/>
    <col min="33" max="33" width="6.75390625" style="282" customWidth="1"/>
    <col min="34" max="35" width="6.75390625" style="230" customWidth="1"/>
    <col min="36" max="39" width="6.75390625" style="60" customWidth="1"/>
    <col min="40" max="40" width="9.125" style="282" customWidth="1"/>
    <col min="41" max="16384" width="9.125" style="61" customWidth="1"/>
  </cols>
  <sheetData>
    <row r="1" spans="1:40" s="37" customFormat="1" ht="18.75" customHeight="1">
      <c r="A1" s="29"/>
      <c r="B1" s="267"/>
      <c r="C1" s="229" t="s">
        <v>112</v>
      </c>
      <c r="D1" s="268"/>
      <c r="E1" s="269"/>
      <c r="F1" s="270" t="s">
        <v>52</v>
      </c>
      <c r="G1" s="270"/>
      <c r="H1" s="270"/>
      <c r="I1" s="271"/>
      <c r="J1" s="271"/>
      <c r="K1" s="271"/>
      <c r="L1" s="183" t="s">
        <v>27</v>
      </c>
      <c r="M1" s="239"/>
      <c r="O1" s="267"/>
      <c r="P1" s="41" t="s">
        <v>28</v>
      </c>
      <c r="Q1" s="41"/>
      <c r="R1" s="315" t="s">
        <v>50</v>
      </c>
      <c r="S1" s="314"/>
      <c r="T1" s="314"/>
      <c r="U1" s="314"/>
      <c r="V1" s="314"/>
      <c r="W1" s="314"/>
      <c r="X1" s="314"/>
      <c r="Y1" s="314"/>
      <c r="Z1" s="278">
        <v>0.010416666666666666</v>
      </c>
      <c r="AA1" s="315" t="s">
        <v>99</v>
      </c>
      <c r="AB1" s="316"/>
      <c r="AC1" s="316"/>
      <c r="AD1" s="316"/>
      <c r="AE1" s="316"/>
      <c r="AF1" s="316"/>
      <c r="AG1" s="285">
        <v>0.041666666666666664</v>
      </c>
      <c r="AH1" s="315" t="s">
        <v>51</v>
      </c>
      <c r="AI1" s="316"/>
      <c r="AJ1" s="316"/>
      <c r="AK1" s="316"/>
      <c r="AL1" s="316"/>
      <c r="AM1" s="316"/>
      <c r="AN1" s="285">
        <v>0.041666666666666664</v>
      </c>
    </row>
    <row r="2" spans="1:40" s="57" customFormat="1" ht="10.5" customHeight="1">
      <c r="A2" s="29"/>
      <c r="B2" s="272"/>
      <c r="D2" s="273"/>
      <c r="J2" s="54"/>
      <c r="K2" s="54"/>
      <c r="L2" s="54"/>
      <c r="P2" s="48">
        <v>0.22847222222222222</v>
      </c>
      <c r="Q2" s="232"/>
      <c r="R2" s="274">
        <v>0.041666666666666664</v>
      </c>
      <c r="S2" s="274">
        <v>0.03125</v>
      </c>
      <c r="T2" s="274">
        <v>0.011805555555555555</v>
      </c>
      <c r="U2" s="274">
        <v>0.010416666666666666</v>
      </c>
      <c r="V2" s="275">
        <v>0.009027777777777779</v>
      </c>
      <c r="W2" s="275">
        <v>0.007638888888888889</v>
      </c>
      <c r="X2" s="275">
        <v>0.0062499999999999995</v>
      </c>
      <c r="Y2" s="276"/>
      <c r="Z2" s="275"/>
      <c r="AA2" s="275">
        <v>0.011805555555555555</v>
      </c>
      <c r="AB2" s="275">
        <v>0.010416666666666666</v>
      </c>
      <c r="AC2" s="275">
        <v>0.009027777777777779</v>
      </c>
      <c r="AD2" s="275">
        <v>0.007638888888888889</v>
      </c>
      <c r="AE2" s="275">
        <v>0.0062499999999999995</v>
      </c>
      <c r="AF2" s="275"/>
      <c r="AG2" s="275"/>
      <c r="AH2" s="275">
        <v>0.011805555555555555</v>
      </c>
      <c r="AI2" s="275">
        <v>0.010416666666666666</v>
      </c>
      <c r="AJ2" s="275">
        <v>0.009027777777777779</v>
      </c>
      <c r="AK2" s="275">
        <v>0.007638888888888889</v>
      </c>
      <c r="AL2" s="275">
        <v>0.0062499999999999995</v>
      </c>
      <c r="AM2" s="276"/>
      <c r="AN2" s="276"/>
    </row>
    <row r="3" spans="1:40" s="37" customFormat="1" ht="10.5" customHeight="1">
      <c r="A3" s="29"/>
      <c r="B3" s="233"/>
      <c r="C3" s="42" t="s">
        <v>20</v>
      </c>
      <c r="D3" s="43"/>
      <c r="E3" s="44" t="s">
        <v>0</v>
      </c>
      <c r="F3" s="45" t="s">
        <v>4</v>
      </c>
      <c r="G3" s="45" t="s">
        <v>6</v>
      </c>
      <c r="H3" s="45" t="s">
        <v>10</v>
      </c>
      <c r="I3" s="45" t="s">
        <v>7</v>
      </c>
      <c r="J3" s="45" t="s">
        <v>48</v>
      </c>
      <c r="K3" s="234" t="s">
        <v>32</v>
      </c>
      <c r="L3" s="46" t="s">
        <v>49</v>
      </c>
      <c r="N3" s="47"/>
      <c r="P3" s="57" t="s">
        <v>29</v>
      </c>
      <c r="Q3" s="57"/>
      <c r="R3" s="161" t="s">
        <v>71</v>
      </c>
      <c r="S3" s="162" t="s">
        <v>45</v>
      </c>
      <c r="T3" s="323" t="s">
        <v>100</v>
      </c>
      <c r="U3" s="323" t="s">
        <v>33</v>
      </c>
      <c r="V3" s="323" t="s">
        <v>34</v>
      </c>
      <c r="W3" s="323" t="s">
        <v>35</v>
      </c>
      <c r="X3" s="321" t="s">
        <v>36</v>
      </c>
      <c r="Y3" s="251" t="s">
        <v>46</v>
      </c>
      <c r="Z3" s="231"/>
      <c r="AA3" s="317" t="s">
        <v>100</v>
      </c>
      <c r="AB3" s="319" t="s">
        <v>33</v>
      </c>
      <c r="AC3" s="323" t="s">
        <v>34</v>
      </c>
      <c r="AD3" s="323" t="s">
        <v>35</v>
      </c>
      <c r="AE3" s="321" t="s">
        <v>36</v>
      </c>
      <c r="AF3" s="251" t="s">
        <v>46</v>
      </c>
      <c r="AG3" s="286"/>
      <c r="AH3" s="317" t="s">
        <v>100</v>
      </c>
      <c r="AI3" s="319" t="s">
        <v>33</v>
      </c>
      <c r="AJ3" s="323" t="s">
        <v>34</v>
      </c>
      <c r="AK3" s="323" t="s">
        <v>35</v>
      </c>
      <c r="AL3" s="321" t="s">
        <v>36</v>
      </c>
      <c r="AM3" s="251" t="s">
        <v>46</v>
      </c>
      <c r="AN3" s="231"/>
    </row>
    <row r="4" spans="1:40" s="37" customFormat="1" ht="10.5" customHeight="1">
      <c r="A4" s="29"/>
      <c r="B4" s="233"/>
      <c r="C4" s="49"/>
      <c r="D4" s="50" t="s">
        <v>21</v>
      </c>
      <c r="E4" s="51" t="s">
        <v>3</v>
      </c>
      <c r="F4" s="51" t="s">
        <v>5</v>
      </c>
      <c r="G4" s="52" t="s">
        <v>8</v>
      </c>
      <c r="H4" s="52" t="s">
        <v>9</v>
      </c>
      <c r="I4" s="52" t="s">
        <v>11</v>
      </c>
      <c r="J4" s="235" t="s">
        <v>1</v>
      </c>
      <c r="K4" s="235" t="s">
        <v>1</v>
      </c>
      <c r="L4" s="236" t="s">
        <v>1</v>
      </c>
      <c r="P4" s="277">
        <v>0.8180555555555555</v>
      </c>
      <c r="Q4" s="237"/>
      <c r="R4" s="238" t="s">
        <v>72</v>
      </c>
      <c r="S4" s="165" t="s">
        <v>44</v>
      </c>
      <c r="T4" s="324"/>
      <c r="U4" s="324"/>
      <c r="V4" s="324"/>
      <c r="W4" s="324"/>
      <c r="X4" s="322"/>
      <c r="Y4" s="252" t="s">
        <v>47</v>
      </c>
      <c r="Z4" s="231"/>
      <c r="AA4" s="318"/>
      <c r="AB4" s="320"/>
      <c r="AC4" s="324"/>
      <c r="AD4" s="324"/>
      <c r="AE4" s="322"/>
      <c r="AF4" s="252" t="s">
        <v>47</v>
      </c>
      <c r="AG4" s="287"/>
      <c r="AH4" s="318"/>
      <c r="AI4" s="320"/>
      <c r="AJ4" s="324"/>
      <c r="AK4" s="324"/>
      <c r="AL4" s="322"/>
      <c r="AM4" s="252" t="s">
        <v>47</v>
      </c>
      <c r="AN4" s="231"/>
    </row>
    <row r="5" spans="1:40" s="37" customFormat="1" ht="10.5" customHeight="1">
      <c r="A5" s="29"/>
      <c r="B5" s="233"/>
      <c r="D5" s="105"/>
      <c r="J5" s="38"/>
      <c r="K5" s="38"/>
      <c r="L5" s="38"/>
      <c r="O5" s="177"/>
      <c r="S5" s="38"/>
      <c r="T5" s="38"/>
      <c r="U5" s="38"/>
      <c r="V5" s="38"/>
      <c r="W5" s="38"/>
      <c r="X5" s="38"/>
      <c r="Y5" s="253"/>
      <c r="Z5" s="231"/>
      <c r="AA5" s="231"/>
      <c r="AB5" s="38"/>
      <c r="AC5" s="38"/>
      <c r="AD5" s="38"/>
      <c r="AE5" s="38"/>
      <c r="AF5" s="253"/>
      <c r="AG5" s="231"/>
      <c r="AH5" s="231"/>
      <c r="AI5" s="231"/>
      <c r="AJ5" s="38"/>
      <c r="AK5" s="38"/>
      <c r="AL5" s="38"/>
      <c r="AM5" s="253"/>
      <c r="AN5" s="231"/>
    </row>
    <row r="6" spans="1:40" s="107" customFormat="1" ht="11.25" customHeight="1">
      <c r="A6" s="314"/>
      <c r="B6" s="239"/>
      <c r="C6" s="90" t="s">
        <v>62</v>
      </c>
      <c r="D6" s="91"/>
      <c r="E6" s="62" t="s">
        <v>79</v>
      </c>
      <c r="F6" s="58"/>
      <c r="G6" s="58"/>
      <c r="H6" s="58"/>
      <c r="I6" s="92"/>
      <c r="J6" s="93">
        <v>0.2916666666666667</v>
      </c>
      <c r="K6" s="92">
        <v>0.3229166666666667</v>
      </c>
      <c r="L6" s="92">
        <v>0.3854166666666667</v>
      </c>
      <c r="M6" s="37"/>
      <c r="N6" s="291">
        <v>1</v>
      </c>
      <c r="O6" s="185"/>
      <c r="P6" s="94" t="s">
        <v>13</v>
      </c>
      <c r="Q6" s="54"/>
      <c r="R6" s="240">
        <f>J6-R$2</f>
        <v>0.25</v>
      </c>
      <c r="S6" s="240">
        <f>J6-S$2</f>
        <v>0.2604166666666667</v>
      </c>
      <c r="T6" s="240">
        <f>W6-T$2</f>
        <v>0.27222222222222225</v>
      </c>
      <c r="U6" s="240">
        <f>X6-U$2</f>
        <v>0.275</v>
      </c>
      <c r="V6" s="240">
        <f>Y6-V$2</f>
        <v>0.2826388888888889</v>
      </c>
      <c r="W6" s="240">
        <f>Y6-W$2</f>
        <v>0.2840277777777778</v>
      </c>
      <c r="X6" s="240">
        <f>Y6-X$2</f>
        <v>0.2854166666666667</v>
      </c>
      <c r="Y6" s="254">
        <f>J6</f>
        <v>0.2916666666666667</v>
      </c>
      <c r="Z6" s="279"/>
      <c r="AA6" s="240">
        <f>AF6-AA$2</f>
        <v>0.3111111111111111</v>
      </c>
      <c r="AB6" s="240">
        <f>AF6-AB$2</f>
        <v>0.3125</v>
      </c>
      <c r="AC6" s="240">
        <f>AF6-AC$2</f>
        <v>0.3138888888888889</v>
      </c>
      <c r="AD6" s="240">
        <f>AF6-AD$2</f>
        <v>0.3152777777777778</v>
      </c>
      <c r="AE6" s="240">
        <f>AF6-AE$2</f>
        <v>0.3166666666666667</v>
      </c>
      <c r="AF6" s="254">
        <f>K6</f>
        <v>0.3229166666666667</v>
      </c>
      <c r="AG6" s="288"/>
      <c r="AH6" s="240">
        <f>AM6-AH$2</f>
        <v>0.3736111111111111</v>
      </c>
      <c r="AI6" s="240">
        <f>AM6-AI$2</f>
        <v>0.375</v>
      </c>
      <c r="AJ6" s="240">
        <f>AM6-AJ$2</f>
        <v>0.3763888888888889</v>
      </c>
      <c r="AK6" s="240">
        <f>AM6-AK$2</f>
        <v>0.3777777777777778</v>
      </c>
      <c r="AL6" s="240">
        <f>AM6-AL$2</f>
        <v>0.3791666666666667</v>
      </c>
      <c r="AM6" s="254">
        <f>L6</f>
        <v>0.3854166666666667</v>
      </c>
      <c r="AN6" s="288"/>
    </row>
    <row r="7" spans="1:40" s="107" customFormat="1" ht="11.25" customHeight="1">
      <c r="A7" s="314"/>
      <c r="B7" s="239"/>
      <c r="C7" s="95"/>
      <c r="D7" s="96"/>
      <c r="E7" s="97" t="s">
        <v>80</v>
      </c>
      <c r="F7" s="295">
        <v>0</v>
      </c>
      <c r="G7" s="295">
        <v>0</v>
      </c>
      <c r="H7" s="295">
        <v>0</v>
      </c>
      <c r="I7" s="98"/>
      <c r="J7" s="228"/>
      <c r="K7" s="228"/>
      <c r="L7" s="228"/>
      <c r="M7" s="228"/>
      <c r="N7" s="292"/>
      <c r="O7" s="185"/>
      <c r="P7" s="94"/>
      <c r="Q7" s="98"/>
      <c r="R7" s="98"/>
      <c r="S7" s="98"/>
      <c r="T7" s="98"/>
      <c r="U7" s="98"/>
      <c r="V7" s="98"/>
      <c r="W7" s="98"/>
      <c r="X7" s="98"/>
      <c r="Y7" s="98"/>
      <c r="Z7" s="241"/>
      <c r="AA7" s="241"/>
      <c r="AB7" s="241"/>
      <c r="AC7" s="241"/>
      <c r="AD7" s="241"/>
      <c r="AE7" s="241"/>
      <c r="AF7" s="241"/>
      <c r="AG7" s="241"/>
      <c r="AH7" s="98"/>
      <c r="AI7" s="98"/>
      <c r="AJ7" s="98"/>
      <c r="AK7" s="98"/>
      <c r="AL7" s="98"/>
      <c r="AM7" s="98"/>
      <c r="AN7" s="288"/>
    </row>
    <row r="8" spans="1:40" s="107" customFormat="1" ht="11.25" customHeight="1">
      <c r="A8" s="314"/>
      <c r="B8" s="239"/>
      <c r="C8" s="100"/>
      <c r="D8" s="101"/>
      <c r="E8" s="102" t="s">
        <v>17</v>
      </c>
      <c r="F8" s="296"/>
      <c r="G8" s="296"/>
      <c r="H8" s="296"/>
      <c r="I8" s="103"/>
      <c r="J8" s="103"/>
      <c r="K8" s="103"/>
      <c r="L8" s="103"/>
      <c r="M8" s="103"/>
      <c r="N8" s="292"/>
      <c r="O8" s="185"/>
      <c r="P8" s="94"/>
      <c r="Q8" s="103"/>
      <c r="R8" s="103"/>
      <c r="S8" s="103"/>
      <c r="T8" s="103"/>
      <c r="U8" s="103"/>
      <c r="V8" s="103"/>
      <c r="W8" s="103"/>
      <c r="X8" s="103"/>
      <c r="Y8" s="103"/>
      <c r="Z8" s="242"/>
      <c r="AA8" s="242"/>
      <c r="AB8" s="242"/>
      <c r="AC8" s="242"/>
      <c r="AD8" s="242"/>
      <c r="AE8" s="242"/>
      <c r="AF8" s="242"/>
      <c r="AG8" s="242"/>
      <c r="AH8" s="103"/>
      <c r="AI8" s="103"/>
      <c r="AJ8" s="103"/>
      <c r="AK8" s="103"/>
      <c r="AL8" s="103"/>
      <c r="AM8" s="103"/>
      <c r="AN8" s="288"/>
    </row>
    <row r="9" spans="1:40" s="107" customFormat="1" ht="11.25" customHeight="1">
      <c r="A9" s="314"/>
      <c r="B9" s="239"/>
      <c r="C9" s="54">
        <v>0</v>
      </c>
      <c r="D9" s="105"/>
      <c r="E9" s="62" t="s">
        <v>81</v>
      </c>
      <c r="F9" s="37"/>
      <c r="G9" s="37"/>
      <c r="H9" s="37"/>
      <c r="I9" s="92">
        <v>0.006944444444444444</v>
      </c>
      <c r="J9" s="92">
        <f>J6+I9</f>
        <v>0.2986111111111111</v>
      </c>
      <c r="K9" s="92">
        <f>K6+I9</f>
        <v>0.3298611111111111</v>
      </c>
      <c r="L9" s="92">
        <f>L6+I9</f>
        <v>0.3923611111111111</v>
      </c>
      <c r="M9" s="37"/>
      <c r="N9" s="292"/>
      <c r="O9" s="185"/>
      <c r="P9" s="94"/>
      <c r="Q9" s="54"/>
      <c r="R9" s="240">
        <f>J9-R$2</f>
        <v>0.2569444444444444</v>
      </c>
      <c r="S9" s="240">
        <f>J9-S$2</f>
        <v>0.2673611111111111</v>
      </c>
      <c r="T9" s="240">
        <f>W9-T$2</f>
        <v>0.2791666666666667</v>
      </c>
      <c r="U9" s="240">
        <f>X9-U$2</f>
        <v>0.28194444444444444</v>
      </c>
      <c r="V9" s="240">
        <f>Y9-V$2</f>
        <v>0.2895833333333333</v>
      </c>
      <c r="W9" s="240">
        <f>Y9-W$2</f>
        <v>0.29097222222222224</v>
      </c>
      <c r="X9" s="240">
        <f>Y9-X$2</f>
        <v>0.2923611111111111</v>
      </c>
      <c r="Y9" s="254">
        <f>J9</f>
        <v>0.2986111111111111</v>
      </c>
      <c r="Z9" s="279"/>
      <c r="AA9" s="240">
        <f aca="true" t="shared" si="0" ref="AA9:AA68">AF9-AA$2</f>
        <v>0.31805555555555554</v>
      </c>
      <c r="AB9" s="240">
        <f aca="true" t="shared" si="1" ref="AB9:AB68">AF9-AB$2</f>
        <v>0.3194444444444444</v>
      </c>
      <c r="AC9" s="240">
        <f aca="true" t="shared" si="2" ref="AC9:AC68">AF9-AC$2</f>
        <v>0.3208333333333333</v>
      </c>
      <c r="AD9" s="240">
        <f aca="true" t="shared" si="3" ref="AD9:AD68">AF9-AD$2</f>
        <v>0.32222222222222224</v>
      </c>
      <c r="AE9" s="240">
        <f aca="true" t="shared" si="4" ref="AE9:AE68">AF9-AE$2</f>
        <v>0.3236111111111111</v>
      </c>
      <c r="AF9" s="254">
        <f>K9</f>
        <v>0.3298611111111111</v>
      </c>
      <c r="AG9" s="288"/>
      <c r="AH9" s="240">
        <f>AM9-AH$2</f>
        <v>0.38055555555555554</v>
      </c>
      <c r="AI9" s="240">
        <f>AM9-AI$2</f>
        <v>0.3819444444444444</v>
      </c>
      <c r="AJ9" s="240">
        <f>AM9-AJ$2</f>
        <v>0.3833333333333333</v>
      </c>
      <c r="AK9" s="240">
        <f>AM9-AK$2</f>
        <v>0.38472222222222224</v>
      </c>
      <c r="AL9" s="240">
        <f>AM9-AL$2</f>
        <v>0.3861111111111111</v>
      </c>
      <c r="AM9" s="254">
        <f>L9</f>
        <v>0.3923611111111111</v>
      </c>
      <c r="AN9" s="288"/>
    </row>
    <row r="10" spans="1:40" s="107" customFormat="1" ht="11.25" customHeight="1">
      <c r="A10" s="314"/>
      <c r="B10" s="239"/>
      <c r="C10" s="108" t="s">
        <v>2</v>
      </c>
      <c r="D10" s="109"/>
      <c r="E10" s="110" t="s">
        <v>30</v>
      </c>
      <c r="F10" s="289">
        <f>F14+F16</f>
        <v>21.39</v>
      </c>
      <c r="G10" s="289">
        <f>H10-F10</f>
        <v>65.8</v>
      </c>
      <c r="H10" s="289">
        <f>H13+H15+46.69</f>
        <v>87.19</v>
      </c>
      <c r="I10" s="111"/>
      <c r="J10" s="111"/>
      <c r="K10" s="111"/>
      <c r="L10" s="111"/>
      <c r="M10" s="111"/>
      <c r="N10" s="292"/>
      <c r="O10" s="185"/>
      <c r="P10" s="94"/>
      <c r="Q10" s="243"/>
      <c r="R10" s="243"/>
      <c r="S10" s="243"/>
      <c r="T10" s="243"/>
      <c r="U10" s="243"/>
      <c r="V10" s="243"/>
      <c r="W10" s="243"/>
      <c r="X10" s="244"/>
      <c r="Y10" s="255"/>
      <c r="Z10" s="264"/>
      <c r="AA10" s="264"/>
      <c r="AB10" s="264"/>
      <c r="AC10" s="264"/>
      <c r="AD10" s="264"/>
      <c r="AE10" s="264"/>
      <c r="AF10" s="243"/>
      <c r="AG10" s="264"/>
      <c r="AH10" s="243"/>
      <c r="AI10" s="243"/>
      <c r="AJ10" s="243"/>
      <c r="AK10" s="243"/>
      <c r="AL10" s="243"/>
      <c r="AM10" s="243"/>
      <c r="AN10" s="288"/>
    </row>
    <row r="11" spans="1:40" s="107" customFormat="1" ht="11.25" customHeight="1">
      <c r="A11" s="314"/>
      <c r="B11" s="239"/>
      <c r="C11" s="113">
        <v>1</v>
      </c>
      <c r="D11" s="114"/>
      <c r="E11" s="115" t="s">
        <v>16</v>
      </c>
      <c r="F11" s="290"/>
      <c r="G11" s="290"/>
      <c r="H11" s="290"/>
      <c r="I11" s="116"/>
      <c r="J11" s="116"/>
      <c r="K11" s="116"/>
      <c r="L11" s="116"/>
      <c r="M11" s="116"/>
      <c r="N11" s="292"/>
      <c r="O11" s="185"/>
      <c r="P11" s="94"/>
      <c r="Q11" s="245"/>
      <c r="R11" s="245"/>
      <c r="S11" s="245"/>
      <c r="T11" s="245"/>
      <c r="U11" s="245"/>
      <c r="V11" s="245"/>
      <c r="W11" s="245"/>
      <c r="X11" s="246"/>
      <c r="Y11" s="256"/>
      <c r="Z11" s="265"/>
      <c r="AA11" s="265"/>
      <c r="AB11" s="265"/>
      <c r="AC11" s="265"/>
      <c r="AD11" s="265"/>
      <c r="AE11" s="265"/>
      <c r="AF11" s="245"/>
      <c r="AG11" s="265"/>
      <c r="AH11" s="245"/>
      <c r="AI11" s="245"/>
      <c r="AJ11" s="245"/>
      <c r="AK11" s="245"/>
      <c r="AL11" s="245"/>
      <c r="AM11" s="245"/>
      <c r="AN11" s="288"/>
    </row>
    <row r="12" spans="1:40" s="107" customFormat="1" ht="11.25" customHeight="1">
      <c r="A12" s="314"/>
      <c r="B12" s="239"/>
      <c r="C12" s="38"/>
      <c r="D12" s="105"/>
      <c r="E12" s="118" t="s">
        <v>15</v>
      </c>
      <c r="F12" s="37"/>
      <c r="G12" s="37"/>
      <c r="H12" s="37"/>
      <c r="I12" s="37"/>
      <c r="J12" s="92"/>
      <c r="K12" s="38"/>
      <c r="L12" s="38"/>
      <c r="M12" s="37"/>
      <c r="N12" s="292"/>
      <c r="O12" s="185"/>
      <c r="P12" s="94"/>
      <c r="Q12" s="54"/>
      <c r="R12" s="54"/>
      <c r="S12" s="240"/>
      <c r="T12" s="240"/>
      <c r="U12" s="240"/>
      <c r="V12" s="240"/>
      <c r="W12" s="240"/>
      <c r="X12" s="240"/>
      <c r="Y12" s="257"/>
      <c r="Z12" s="266"/>
      <c r="AA12" s="266"/>
      <c r="AB12" s="266"/>
      <c r="AC12" s="266"/>
      <c r="AD12" s="266"/>
      <c r="AE12" s="266"/>
      <c r="AF12" s="254"/>
      <c r="AG12" s="288"/>
      <c r="AH12" s="240"/>
      <c r="AI12" s="240"/>
      <c r="AJ12" s="240"/>
      <c r="AK12" s="240"/>
      <c r="AL12" s="240"/>
      <c r="AM12" s="254"/>
      <c r="AN12" s="288"/>
    </row>
    <row r="13" spans="1:40" ht="11.25" customHeight="1">
      <c r="A13" s="314"/>
      <c r="B13" s="47"/>
      <c r="C13" s="119">
        <v>1</v>
      </c>
      <c r="D13" s="91"/>
      <c r="E13" s="62" t="s">
        <v>23</v>
      </c>
      <c r="F13" s="58"/>
      <c r="G13" s="58">
        <f>H13-F12</f>
        <v>17.7</v>
      </c>
      <c r="H13" s="58">
        <v>17.7</v>
      </c>
      <c r="I13" s="92">
        <v>0.017361111111111112</v>
      </c>
      <c r="J13" s="93">
        <f>J9+I13</f>
        <v>0.3159722222222222</v>
      </c>
      <c r="K13" s="92">
        <f>K9+I13</f>
        <v>0.3472222222222222</v>
      </c>
      <c r="L13" s="92">
        <f>L9+I13</f>
        <v>0.4097222222222222</v>
      </c>
      <c r="M13" s="47"/>
      <c r="N13" s="292"/>
      <c r="O13" s="179"/>
      <c r="P13" s="63">
        <f>IF(H13&gt;0,H13/(HOUR(I13)+MINUTE(I13)/60)," ")</f>
        <v>42.48</v>
      </c>
      <c r="Q13" s="63"/>
      <c r="R13" s="240">
        <f>J13-R$2</f>
        <v>0.2743055555555555</v>
      </c>
      <c r="S13" s="240">
        <f>J13-S$2</f>
        <v>0.2847222222222222</v>
      </c>
      <c r="T13" s="240">
        <f>Y13-T$2</f>
        <v>0.30416666666666664</v>
      </c>
      <c r="U13" s="240">
        <f>Y13-U$2</f>
        <v>0.3055555555555555</v>
      </c>
      <c r="V13" s="240">
        <f>Y13-V$2</f>
        <v>0.3069444444444444</v>
      </c>
      <c r="W13" s="240">
        <f>Y13-W$2</f>
        <v>0.30833333333333335</v>
      </c>
      <c r="X13" s="240">
        <f>Y13-X$2</f>
        <v>0.30972222222222223</v>
      </c>
      <c r="Y13" s="254">
        <f>J13</f>
        <v>0.3159722222222222</v>
      </c>
      <c r="Z13" s="279">
        <f>Y13+Z1</f>
        <v>0.3263888888888889</v>
      </c>
      <c r="AA13" s="240">
        <f t="shared" si="0"/>
        <v>0.33541666666666664</v>
      </c>
      <c r="AB13" s="240">
        <f t="shared" si="1"/>
        <v>0.3368055555555555</v>
      </c>
      <c r="AC13" s="240">
        <f t="shared" si="2"/>
        <v>0.3381944444444444</v>
      </c>
      <c r="AD13" s="240">
        <f t="shared" si="3"/>
        <v>0.33958333333333335</v>
      </c>
      <c r="AE13" s="240">
        <f t="shared" si="4"/>
        <v>0.34097222222222223</v>
      </c>
      <c r="AF13" s="254">
        <f aca="true" t="shared" si="5" ref="AF13:AF68">K13</f>
        <v>0.3472222222222222</v>
      </c>
      <c r="AG13" s="279">
        <f>AF13+AG1</f>
        <v>0.3888888888888889</v>
      </c>
      <c r="AH13" s="240">
        <f aca="true" t="shared" si="6" ref="AH13:AH25">AM13-AH$2</f>
        <v>0.39791666666666664</v>
      </c>
      <c r="AI13" s="240">
        <f aca="true" t="shared" si="7" ref="AI13:AI25">AM13-AI$2</f>
        <v>0.3993055555555555</v>
      </c>
      <c r="AJ13" s="240">
        <f aca="true" t="shared" si="8" ref="AJ13:AJ25">AM13-AJ$2</f>
        <v>0.4006944444444444</v>
      </c>
      <c r="AK13" s="240">
        <f aca="true" t="shared" si="9" ref="AK13:AK25">AM13-AK$2</f>
        <v>0.40208333333333335</v>
      </c>
      <c r="AL13" s="240">
        <f aca="true" t="shared" si="10" ref="AL13:AL25">AM13-AL$2</f>
        <v>0.40347222222222223</v>
      </c>
      <c r="AM13" s="254">
        <f aca="true" t="shared" si="11" ref="AM13:AM25">L13</f>
        <v>0.4097222222222222</v>
      </c>
      <c r="AN13" s="279">
        <f>AM13+AN1</f>
        <v>0.4513888888888889</v>
      </c>
    </row>
    <row r="14" spans="1:40" s="250" customFormat="1" ht="11.25" customHeight="1">
      <c r="A14" s="314"/>
      <c r="B14" s="124"/>
      <c r="C14" s="120" t="s">
        <v>14</v>
      </c>
      <c r="D14" s="91">
        <f>C13</f>
        <v>1</v>
      </c>
      <c r="E14" s="121" t="s">
        <v>24</v>
      </c>
      <c r="F14" s="68">
        <v>6.41</v>
      </c>
      <c r="G14" s="58"/>
      <c r="H14" s="58"/>
      <c r="I14" s="122">
        <v>0.0020833333333333333</v>
      </c>
      <c r="J14" s="123">
        <f aca="true" t="shared" si="12" ref="J14:J23">J13+I14</f>
        <v>0.31805555555555554</v>
      </c>
      <c r="K14" s="123">
        <f aca="true" t="shared" si="13" ref="K14:K23">K13+I14</f>
        <v>0.34930555555555554</v>
      </c>
      <c r="L14" s="123">
        <f>L13+I14</f>
        <v>0.41180555555555554</v>
      </c>
      <c r="M14" s="124"/>
      <c r="N14" s="292"/>
      <c r="O14" s="247"/>
      <c r="P14" s="124"/>
      <c r="Q14" s="67"/>
      <c r="R14" s="248">
        <f>J14-R$2</f>
        <v>0.27638888888888885</v>
      </c>
      <c r="S14" s="248">
        <f>J14-S$2</f>
        <v>0.28680555555555554</v>
      </c>
      <c r="T14" s="248">
        <f aca="true" t="shared" si="14" ref="T14:T68">Y14-T$2</f>
        <v>0.30624999999999997</v>
      </c>
      <c r="U14" s="248">
        <f aca="true" t="shared" si="15" ref="U14:U68">Y14-U$2</f>
        <v>0.30763888888888885</v>
      </c>
      <c r="V14" s="248">
        <f>Y14-V$2</f>
        <v>0.30902777777777773</v>
      </c>
      <c r="W14" s="248">
        <f>Y14-W$2</f>
        <v>0.3104166666666667</v>
      </c>
      <c r="X14" s="248">
        <f>Y14-X$2</f>
        <v>0.31180555555555556</v>
      </c>
      <c r="Y14" s="258">
        <f>J14</f>
        <v>0.31805555555555554</v>
      </c>
      <c r="Z14" s="280"/>
      <c r="AA14" s="248">
        <f t="shared" si="0"/>
        <v>0.33749999999999997</v>
      </c>
      <c r="AB14" s="248">
        <f t="shared" si="1"/>
        <v>0.33888888888888885</v>
      </c>
      <c r="AC14" s="248">
        <f t="shared" si="2"/>
        <v>0.34027777777777773</v>
      </c>
      <c r="AD14" s="248">
        <f t="shared" si="3"/>
        <v>0.3416666666666667</v>
      </c>
      <c r="AE14" s="248">
        <f t="shared" si="4"/>
        <v>0.34305555555555556</v>
      </c>
      <c r="AF14" s="258">
        <f t="shared" si="5"/>
        <v>0.34930555555555554</v>
      </c>
      <c r="AG14" s="284"/>
      <c r="AH14" s="248">
        <f t="shared" si="6"/>
        <v>0.39999999999999997</v>
      </c>
      <c r="AI14" s="248">
        <f t="shared" si="7"/>
        <v>0.40138888888888885</v>
      </c>
      <c r="AJ14" s="248">
        <f t="shared" si="8"/>
        <v>0.40277777777777773</v>
      </c>
      <c r="AK14" s="248">
        <f t="shared" si="9"/>
        <v>0.4041666666666667</v>
      </c>
      <c r="AL14" s="248">
        <f t="shared" si="10"/>
        <v>0.40555555555555556</v>
      </c>
      <c r="AM14" s="258">
        <f t="shared" si="11"/>
        <v>0.41180555555555554</v>
      </c>
      <c r="AN14" s="284"/>
    </row>
    <row r="15" spans="1:39" ht="11.25" customHeight="1">
      <c r="A15" s="314"/>
      <c r="B15" s="47"/>
      <c r="C15" s="119">
        <v>2</v>
      </c>
      <c r="D15" s="91"/>
      <c r="E15" s="62" t="s">
        <v>25</v>
      </c>
      <c r="F15" s="58"/>
      <c r="G15" s="58">
        <f>H15-F14</f>
        <v>16.39</v>
      </c>
      <c r="H15" s="58">
        <v>22.8</v>
      </c>
      <c r="I15" s="92">
        <v>0.019444444444444445</v>
      </c>
      <c r="J15" s="93">
        <f t="shared" si="12"/>
        <v>0.33749999999999997</v>
      </c>
      <c r="K15" s="93">
        <f t="shared" si="13"/>
        <v>0.36874999999999997</v>
      </c>
      <c r="L15" s="92">
        <f>L14+I15</f>
        <v>0.43124999999999997</v>
      </c>
      <c r="M15" s="47"/>
      <c r="N15" s="292"/>
      <c r="O15" s="179"/>
      <c r="P15" s="63">
        <f>IF(H15&gt;0,H15/(HOUR(I15)+MINUTE(I15)/60)," ")</f>
        <v>48.85714285714286</v>
      </c>
      <c r="Q15" s="63"/>
      <c r="R15" s="240">
        <f>J15-R$2</f>
        <v>0.2958333333333333</v>
      </c>
      <c r="S15" s="240">
        <f>J15-S$2</f>
        <v>0.30624999999999997</v>
      </c>
      <c r="T15" s="240">
        <f t="shared" si="14"/>
        <v>0.3256944444444444</v>
      </c>
      <c r="U15" s="240">
        <f t="shared" si="15"/>
        <v>0.3270833333333333</v>
      </c>
      <c r="V15" s="240">
        <f>Y15-V$2</f>
        <v>0.32847222222222217</v>
      </c>
      <c r="W15" s="240">
        <f>Y15-W$2</f>
        <v>0.3298611111111111</v>
      </c>
      <c r="X15" s="240">
        <f>Y15-X$2</f>
        <v>0.33125</v>
      </c>
      <c r="Y15" s="254">
        <f>J15</f>
        <v>0.33749999999999997</v>
      </c>
      <c r="Z15" s="279"/>
      <c r="AA15" s="240">
        <f t="shared" si="0"/>
        <v>0.3569444444444444</v>
      </c>
      <c r="AB15" s="240">
        <f t="shared" si="1"/>
        <v>0.3583333333333333</v>
      </c>
      <c r="AC15" s="240">
        <f t="shared" si="2"/>
        <v>0.35972222222222217</v>
      </c>
      <c r="AD15" s="240">
        <f t="shared" si="3"/>
        <v>0.3611111111111111</v>
      </c>
      <c r="AE15" s="240">
        <f t="shared" si="4"/>
        <v>0.3625</v>
      </c>
      <c r="AF15" s="254">
        <f t="shared" si="5"/>
        <v>0.36874999999999997</v>
      </c>
      <c r="AH15" s="240">
        <f t="shared" si="6"/>
        <v>0.4194444444444444</v>
      </c>
      <c r="AI15" s="240">
        <f t="shared" si="7"/>
        <v>0.4208333333333333</v>
      </c>
      <c r="AJ15" s="240">
        <f t="shared" si="8"/>
        <v>0.42222222222222217</v>
      </c>
      <c r="AK15" s="240">
        <f t="shared" si="9"/>
        <v>0.4236111111111111</v>
      </c>
      <c r="AL15" s="240">
        <f t="shared" si="10"/>
        <v>0.425</v>
      </c>
      <c r="AM15" s="254">
        <f t="shared" si="11"/>
        <v>0.43124999999999997</v>
      </c>
    </row>
    <row r="16" spans="1:40" s="250" customFormat="1" ht="11.25" customHeight="1">
      <c r="A16" s="314"/>
      <c r="B16" s="124"/>
      <c r="C16" s="120" t="s">
        <v>14</v>
      </c>
      <c r="D16" s="91">
        <f>C15</f>
        <v>2</v>
      </c>
      <c r="E16" s="121" t="s">
        <v>26</v>
      </c>
      <c r="F16" s="68">
        <v>14.98</v>
      </c>
      <c r="G16" s="58"/>
      <c r="H16" s="58"/>
      <c r="I16" s="122">
        <v>0.0020833333333333333</v>
      </c>
      <c r="J16" s="123">
        <f t="shared" si="12"/>
        <v>0.3395833333333333</v>
      </c>
      <c r="K16" s="123">
        <f t="shared" si="13"/>
        <v>0.3708333333333333</v>
      </c>
      <c r="L16" s="123">
        <f>L15+I16</f>
        <v>0.4333333333333333</v>
      </c>
      <c r="M16" s="124"/>
      <c r="N16" s="292"/>
      <c r="O16" s="247"/>
      <c r="P16" s="124"/>
      <c r="Q16" s="249"/>
      <c r="R16" s="248">
        <f>J16-R$2</f>
        <v>0.2979166666666666</v>
      </c>
      <c r="S16" s="248">
        <f>J16-S$2</f>
        <v>0.3083333333333333</v>
      </c>
      <c r="T16" s="248">
        <f t="shared" si="14"/>
        <v>0.3277777777777777</v>
      </c>
      <c r="U16" s="248">
        <f t="shared" si="15"/>
        <v>0.3291666666666666</v>
      </c>
      <c r="V16" s="248">
        <f>Y16-V$2</f>
        <v>0.3305555555555555</v>
      </c>
      <c r="W16" s="248">
        <f>Y16-W$2</f>
        <v>0.33194444444444443</v>
      </c>
      <c r="X16" s="248">
        <f>Y16-X$2</f>
        <v>0.3333333333333333</v>
      </c>
      <c r="Y16" s="258">
        <f>J16</f>
        <v>0.3395833333333333</v>
      </c>
      <c r="Z16" s="280"/>
      <c r="AA16" s="248">
        <f t="shared" si="0"/>
        <v>0.3590277777777777</v>
      </c>
      <c r="AB16" s="248">
        <f t="shared" si="1"/>
        <v>0.3604166666666666</v>
      </c>
      <c r="AC16" s="248">
        <f t="shared" si="2"/>
        <v>0.3618055555555555</v>
      </c>
      <c r="AD16" s="248">
        <f t="shared" si="3"/>
        <v>0.36319444444444443</v>
      </c>
      <c r="AE16" s="248">
        <f t="shared" si="4"/>
        <v>0.3645833333333333</v>
      </c>
      <c r="AF16" s="258">
        <f t="shared" si="5"/>
        <v>0.3708333333333333</v>
      </c>
      <c r="AG16" s="284"/>
      <c r="AH16" s="248">
        <f t="shared" si="6"/>
        <v>0.4215277777777777</v>
      </c>
      <c r="AI16" s="248">
        <f t="shared" si="7"/>
        <v>0.4229166666666666</v>
      </c>
      <c r="AJ16" s="248">
        <f t="shared" si="8"/>
        <v>0.4243055555555555</v>
      </c>
      <c r="AK16" s="248">
        <f t="shared" si="9"/>
        <v>0.42569444444444443</v>
      </c>
      <c r="AL16" s="248">
        <f t="shared" si="10"/>
        <v>0.4270833333333333</v>
      </c>
      <c r="AM16" s="258">
        <f t="shared" si="11"/>
        <v>0.4333333333333333</v>
      </c>
      <c r="AN16" s="284"/>
    </row>
    <row r="17" spans="1:39" ht="11.25" customHeight="1">
      <c r="A17" s="314"/>
      <c r="B17" s="47"/>
      <c r="C17" s="108" t="s">
        <v>2</v>
      </c>
      <c r="D17" s="109"/>
      <c r="E17" s="110" t="s">
        <v>103</v>
      </c>
      <c r="F17" s="289">
        <f>F20+F22</f>
        <v>22.700000000000003</v>
      </c>
      <c r="G17" s="289">
        <f>H17-F17</f>
        <v>46.519999999999996</v>
      </c>
      <c r="H17" s="289">
        <f>H21+H23+13.98</f>
        <v>69.22</v>
      </c>
      <c r="I17" s="111"/>
      <c r="J17" s="111"/>
      <c r="K17" s="111"/>
      <c r="L17" s="111"/>
      <c r="M17" s="111"/>
      <c r="N17" s="292"/>
      <c r="O17" s="179"/>
      <c r="P17" s="124"/>
      <c r="Q17" s="243"/>
      <c r="R17" s="243"/>
      <c r="S17" s="243"/>
      <c r="T17" s="243"/>
      <c r="U17" s="243"/>
      <c r="V17" s="243"/>
      <c r="W17" s="243"/>
      <c r="X17" s="243"/>
      <c r="Y17" s="243"/>
      <c r="Z17" s="264"/>
      <c r="AA17" s="264"/>
      <c r="AB17" s="264"/>
      <c r="AC17" s="264"/>
      <c r="AD17" s="264"/>
      <c r="AE17" s="264"/>
      <c r="AF17" s="264"/>
      <c r="AG17" s="264"/>
      <c r="AH17" s="243"/>
      <c r="AI17" s="243"/>
      <c r="AJ17" s="243"/>
      <c r="AK17" s="243"/>
      <c r="AL17" s="243"/>
      <c r="AM17" s="243"/>
    </row>
    <row r="18" spans="1:39" ht="11.25" customHeight="1">
      <c r="A18" s="314"/>
      <c r="B18" s="47"/>
      <c r="C18" s="113">
        <v>2</v>
      </c>
      <c r="D18" s="114"/>
      <c r="E18" s="115" t="s">
        <v>16</v>
      </c>
      <c r="F18" s="290"/>
      <c r="G18" s="290"/>
      <c r="H18" s="290"/>
      <c r="I18" s="116"/>
      <c r="J18" s="116"/>
      <c r="K18" s="116"/>
      <c r="L18" s="116"/>
      <c r="M18" s="116"/>
      <c r="N18" s="292"/>
      <c r="O18" s="179"/>
      <c r="P18" s="124"/>
      <c r="Q18" s="245"/>
      <c r="R18" s="245"/>
      <c r="S18" s="245"/>
      <c r="T18" s="245"/>
      <c r="U18" s="245"/>
      <c r="V18" s="245"/>
      <c r="W18" s="245"/>
      <c r="X18" s="245"/>
      <c r="Y18" s="245"/>
      <c r="Z18" s="265"/>
      <c r="AA18" s="265"/>
      <c r="AB18" s="265"/>
      <c r="AC18" s="265"/>
      <c r="AD18" s="265"/>
      <c r="AE18" s="265"/>
      <c r="AF18" s="265"/>
      <c r="AG18" s="265"/>
      <c r="AH18" s="245"/>
      <c r="AI18" s="245"/>
      <c r="AJ18" s="245"/>
      <c r="AK18" s="245"/>
      <c r="AL18" s="245"/>
      <c r="AM18" s="245"/>
    </row>
    <row r="19" spans="1:39" ht="11.25" customHeight="1">
      <c r="A19" s="314"/>
      <c r="B19" s="47"/>
      <c r="C19" s="119">
        <v>3</v>
      </c>
      <c r="D19" s="91"/>
      <c r="E19" s="62" t="s">
        <v>108</v>
      </c>
      <c r="F19" s="58"/>
      <c r="G19" s="58">
        <f>H19-F16</f>
        <v>45.69</v>
      </c>
      <c r="H19" s="58">
        <v>60.67</v>
      </c>
      <c r="I19" s="92">
        <v>0.05555555555555555</v>
      </c>
      <c r="J19" s="93">
        <f>J16+I19</f>
        <v>0.3951388888888888</v>
      </c>
      <c r="K19" s="93">
        <f>K16+I19</f>
        <v>0.4263888888888888</v>
      </c>
      <c r="L19" s="92">
        <f>L16+I19</f>
        <v>0.4888888888888888</v>
      </c>
      <c r="M19" s="47"/>
      <c r="N19" s="292"/>
      <c r="O19" s="179"/>
      <c r="P19" s="63">
        <f>IF(H19&gt;0,H19/(HOUR(I19)+MINUTE(I19)/60)," ")</f>
        <v>45.502500000000005</v>
      </c>
      <c r="Q19" s="63"/>
      <c r="R19" s="240">
        <f>J19-R$2</f>
        <v>0.35347222222222213</v>
      </c>
      <c r="S19" s="240">
        <f>J19-S$2</f>
        <v>0.3638888888888888</v>
      </c>
      <c r="T19" s="240">
        <f t="shared" si="14"/>
        <v>0.38333333333333325</v>
      </c>
      <c r="U19" s="240">
        <f t="shared" si="15"/>
        <v>0.38472222222222213</v>
      </c>
      <c r="V19" s="240">
        <f>Y19-V$2</f>
        <v>0.386111111111111</v>
      </c>
      <c r="W19" s="240">
        <f>Y19-W$2</f>
        <v>0.38749999999999996</v>
      </c>
      <c r="X19" s="240">
        <f>Y19-X$2</f>
        <v>0.38888888888888884</v>
      </c>
      <c r="Y19" s="254">
        <f>J19</f>
        <v>0.3951388888888888</v>
      </c>
      <c r="Z19" s="279"/>
      <c r="AA19" s="240">
        <f t="shared" si="0"/>
        <v>0.41458333333333325</v>
      </c>
      <c r="AB19" s="240">
        <f t="shared" si="1"/>
        <v>0.41597222222222213</v>
      </c>
      <c r="AC19" s="240">
        <f t="shared" si="2"/>
        <v>0.417361111111111</v>
      </c>
      <c r="AD19" s="240">
        <f t="shared" si="3"/>
        <v>0.41874999999999996</v>
      </c>
      <c r="AE19" s="240">
        <f t="shared" si="4"/>
        <v>0.42013888888888884</v>
      </c>
      <c r="AF19" s="254">
        <f t="shared" si="5"/>
        <v>0.4263888888888888</v>
      </c>
      <c r="AH19" s="240">
        <f t="shared" si="6"/>
        <v>0.47708333333333325</v>
      </c>
      <c r="AI19" s="240">
        <f t="shared" si="7"/>
        <v>0.47847222222222213</v>
      </c>
      <c r="AJ19" s="240">
        <f t="shared" si="8"/>
        <v>0.479861111111111</v>
      </c>
      <c r="AK19" s="240">
        <f t="shared" si="9"/>
        <v>0.48124999999999996</v>
      </c>
      <c r="AL19" s="240">
        <f t="shared" si="10"/>
        <v>0.48263888888888884</v>
      </c>
      <c r="AM19" s="254">
        <f t="shared" si="11"/>
        <v>0.4888888888888888</v>
      </c>
    </row>
    <row r="20" spans="1:40" s="250" customFormat="1" ht="11.25" customHeight="1">
      <c r="A20" s="314"/>
      <c r="B20" s="124"/>
      <c r="C20" s="120" t="s">
        <v>14</v>
      </c>
      <c r="D20" s="91">
        <f>C19</f>
        <v>3</v>
      </c>
      <c r="E20" s="121" t="s">
        <v>101</v>
      </c>
      <c r="F20" s="68">
        <v>11.3</v>
      </c>
      <c r="G20" s="58"/>
      <c r="H20" s="58"/>
      <c r="I20" s="122">
        <v>0.0020833333333333333</v>
      </c>
      <c r="J20" s="123">
        <f t="shared" si="12"/>
        <v>0.39722222222222214</v>
      </c>
      <c r="K20" s="123">
        <f t="shared" si="13"/>
        <v>0.42847222222222214</v>
      </c>
      <c r="L20" s="123">
        <f>L19+I20</f>
        <v>0.49097222222222214</v>
      </c>
      <c r="M20" s="124"/>
      <c r="N20" s="292"/>
      <c r="O20" s="247"/>
      <c r="P20" s="124"/>
      <c r="Q20" s="67"/>
      <c r="R20" s="248">
        <f>J20-R$2</f>
        <v>0.35555555555555546</v>
      </c>
      <c r="S20" s="248">
        <f>J20-S$2</f>
        <v>0.36597222222222214</v>
      </c>
      <c r="T20" s="248">
        <f t="shared" si="14"/>
        <v>0.3854166666666666</v>
      </c>
      <c r="U20" s="248">
        <f t="shared" si="15"/>
        <v>0.38680555555555546</v>
      </c>
      <c r="V20" s="248">
        <f>Y20-V$2</f>
        <v>0.38819444444444434</v>
      </c>
      <c r="W20" s="248">
        <f>Y20-W$2</f>
        <v>0.3895833333333333</v>
      </c>
      <c r="X20" s="248">
        <f>Y20-X$2</f>
        <v>0.39097222222222217</v>
      </c>
      <c r="Y20" s="258">
        <f>J20</f>
        <v>0.39722222222222214</v>
      </c>
      <c r="Z20" s="280"/>
      <c r="AA20" s="248">
        <f t="shared" si="0"/>
        <v>0.4166666666666666</v>
      </c>
      <c r="AB20" s="248">
        <f t="shared" si="1"/>
        <v>0.41805555555555546</v>
      </c>
      <c r="AC20" s="248">
        <f t="shared" si="2"/>
        <v>0.41944444444444434</v>
      </c>
      <c r="AD20" s="248">
        <f t="shared" si="3"/>
        <v>0.4208333333333333</v>
      </c>
      <c r="AE20" s="248">
        <f t="shared" si="4"/>
        <v>0.42222222222222217</v>
      </c>
      <c r="AF20" s="258">
        <f t="shared" si="5"/>
        <v>0.42847222222222214</v>
      </c>
      <c r="AG20" s="284"/>
      <c r="AH20" s="248">
        <f t="shared" si="6"/>
        <v>0.4791666666666666</v>
      </c>
      <c r="AI20" s="248">
        <f t="shared" si="7"/>
        <v>0.48055555555555546</v>
      </c>
      <c r="AJ20" s="248">
        <f t="shared" si="8"/>
        <v>0.48194444444444434</v>
      </c>
      <c r="AK20" s="248">
        <f t="shared" si="9"/>
        <v>0.4833333333333333</v>
      </c>
      <c r="AL20" s="248">
        <f t="shared" si="10"/>
        <v>0.48472222222222217</v>
      </c>
      <c r="AM20" s="258">
        <f t="shared" si="11"/>
        <v>0.49097222222222214</v>
      </c>
      <c r="AN20" s="284"/>
    </row>
    <row r="21" spans="1:39" ht="11.25" customHeight="1">
      <c r="A21" s="314"/>
      <c r="B21" s="47"/>
      <c r="C21" s="119">
        <v>4</v>
      </c>
      <c r="D21" s="91"/>
      <c r="E21" s="62" t="s">
        <v>109</v>
      </c>
      <c r="F21" s="58"/>
      <c r="G21" s="58">
        <f>H21-F20</f>
        <v>21.900000000000002</v>
      </c>
      <c r="H21" s="58">
        <v>33.2</v>
      </c>
      <c r="I21" s="92">
        <v>0.027777777777777776</v>
      </c>
      <c r="J21" s="93">
        <f t="shared" si="12"/>
        <v>0.42499999999999993</v>
      </c>
      <c r="K21" s="93">
        <f t="shared" si="13"/>
        <v>0.45624999999999993</v>
      </c>
      <c r="L21" s="92">
        <f>L20+I21</f>
        <v>0.5187499999999999</v>
      </c>
      <c r="M21" s="47"/>
      <c r="N21" s="292"/>
      <c r="O21" s="179"/>
      <c r="P21" s="63">
        <f>IF(H21&gt;0,H21/(HOUR(I21)+MINUTE(I21)/60)," ")</f>
        <v>49.800000000000004</v>
      </c>
      <c r="Q21" s="63"/>
      <c r="R21" s="240">
        <f>J21-R$2</f>
        <v>0.38333333333333325</v>
      </c>
      <c r="S21" s="240">
        <f>J21-S$2</f>
        <v>0.39374999999999993</v>
      </c>
      <c r="T21" s="240">
        <f t="shared" si="14"/>
        <v>0.41319444444444436</v>
      </c>
      <c r="U21" s="240">
        <f t="shared" si="15"/>
        <v>0.41458333333333325</v>
      </c>
      <c r="V21" s="240">
        <f>Y21-V$2</f>
        <v>0.41597222222222213</v>
      </c>
      <c r="W21" s="240">
        <f>Y21-W$2</f>
        <v>0.41736111111111107</v>
      </c>
      <c r="X21" s="240">
        <f>Y21-X$2</f>
        <v>0.41874999999999996</v>
      </c>
      <c r="Y21" s="254">
        <f>J21</f>
        <v>0.42499999999999993</v>
      </c>
      <c r="Z21" s="279"/>
      <c r="AA21" s="240">
        <f t="shared" si="0"/>
        <v>0.44444444444444436</v>
      </c>
      <c r="AB21" s="240">
        <f t="shared" si="1"/>
        <v>0.44583333333333325</v>
      </c>
      <c r="AC21" s="240">
        <f t="shared" si="2"/>
        <v>0.44722222222222213</v>
      </c>
      <c r="AD21" s="240">
        <f t="shared" si="3"/>
        <v>0.44861111111111107</v>
      </c>
      <c r="AE21" s="240">
        <f t="shared" si="4"/>
        <v>0.44999999999999996</v>
      </c>
      <c r="AF21" s="254">
        <f t="shared" si="5"/>
        <v>0.45624999999999993</v>
      </c>
      <c r="AH21" s="240">
        <f t="shared" si="6"/>
        <v>0.5069444444444444</v>
      </c>
      <c r="AI21" s="240">
        <f t="shared" si="7"/>
        <v>0.5083333333333333</v>
      </c>
      <c r="AJ21" s="240">
        <f t="shared" si="8"/>
        <v>0.5097222222222222</v>
      </c>
      <c r="AK21" s="240">
        <f t="shared" si="9"/>
        <v>0.5111111111111111</v>
      </c>
      <c r="AL21" s="240">
        <f t="shared" si="10"/>
        <v>0.5125</v>
      </c>
      <c r="AM21" s="254">
        <f t="shared" si="11"/>
        <v>0.5187499999999999</v>
      </c>
    </row>
    <row r="22" spans="1:40" s="250" customFormat="1" ht="11.25" customHeight="1">
      <c r="A22" s="314"/>
      <c r="B22" s="124"/>
      <c r="C22" s="120" t="s">
        <v>14</v>
      </c>
      <c r="D22" s="91">
        <v>4</v>
      </c>
      <c r="E22" s="121" t="s">
        <v>102</v>
      </c>
      <c r="F22" s="68">
        <v>11.4</v>
      </c>
      <c r="G22" s="58"/>
      <c r="H22" s="58"/>
      <c r="I22" s="122">
        <v>0.0020833333333333333</v>
      </c>
      <c r="J22" s="123">
        <f t="shared" si="12"/>
        <v>0.42708333333333326</v>
      </c>
      <c r="K22" s="123">
        <f t="shared" si="13"/>
        <v>0.45833333333333326</v>
      </c>
      <c r="L22" s="123">
        <f>L21+I22</f>
        <v>0.5208333333333333</v>
      </c>
      <c r="M22" s="124"/>
      <c r="N22" s="292"/>
      <c r="O22" s="247"/>
      <c r="P22" s="124"/>
      <c r="Q22" s="67"/>
      <c r="R22" s="248">
        <f>J22-R$2</f>
        <v>0.3854166666666666</v>
      </c>
      <c r="S22" s="248">
        <f>J22-S$2</f>
        <v>0.39583333333333326</v>
      </c>
      <c r="T22" s="248">
        <f t="shared" si="14"/>
        <v>0.4152777777777777</v>
      </c>
      <c r="U22" s="248">
        <f t="shared" si="15"/>
        <v>0.4166666666666666</v>
      </c>
      <c r="V22" s="248">
        <f>Y22-V$2</f>
        <v>0.41805555555555546</v>
      </c>
      <c r="W22" s="248">
        <f>Y22-W$2</f>
        <v>0.4194444444444444</v>
      </c>
      <c r="X22" s="248">
        <f>Y22-X$2</f>
        <v>0.4208333333333333</v>
      </c>
      <c r="Y22" s="258">
        <f>J22</f>
        <v>0.42708333333333326</v>
      </c>
      <c r="Z22" s="280"/>
      <c r="AA22" s="248">
        <f t="shared" si="0"/>
        <v>0.4465277777777777</v>
      </c>
      <c r="AB22" s="248">
        <f t="shared" si="1"/>
        <v>0.4479166666666666</v>
      </c>
      <c r="AC22" s="248">
        <f t="shared" si="2"/>
        <v>0.44930555555555546</v>
      </c>
      <c r="AD22" s="248">
        <f t="shared" si="3"/>
        <v>0.4506944444444444</v>
      </c>
      <c r="AE22" s="248">
        <f t="shared" si="4"/>
        <v>0.4520833333333333</v>
      </c>
      <c r="AF22" s="258">
        <f t="shared" si="5"/>
        <v>0.45833333333333326</v>
      </c>
      <c r="AG22" s="284"/>
      <c r="AH22" s="248">
        <f t="shared" si="6"/>
        <v>0.5090277777777777</v>
      </c>
      <c r="AI22" s="248">
        <f t="shared" si="7"/>
        <v>0.5104166666666666</v>
      </c>
      <c r="AJ22" s="248">
        <f t="shared" si="8"/>
        <v>0.5118055555555555</v>
      </c>
      <c r="AK22" s="248">
        <f t="shared" si="9"/>
        <v>0.5131944444444444</v>
      </c>
      <c r="AL22" s="248">
        <f t="shared" si="10"/>
        <v>0.5145833333333333</v>
      </c>
      <c r="AM22" s="258">
        <f t="shared" si="11"/>
        <v>0.5208333333333333</v>
      </c>
      <c r="AN22" s="284"/>
    </row>
    <row r="23" spans="1:39" ht="11.25" customHeight="1">
      <c r="A23" s="314"/>
      <c r="B23" s="47"/>
      <c r="C23" s="125">
        <f>C21</f>
        <v>4</v>
      </c>
      <c r="D23" s="91"/>
      <c r="E23" s="118" t="s">
        <v>82</v>
      </c>
      <c r="F23" s="94"/>
      <c r="G23" s="58">
        <f>H23-F22</f>
        <v>10.639999999999999</v>
      </c>
      <c r="H23" s="58">
        <v>22.04</v>
      </c>
      <c r="I23" s="92">
        <v>0.017361111111111112</v>
      </c>
      <c r="J23" s="93">
        <f t="shared" si="12"/>
        <v>0.44444444444444436</v>
      </c>
      <c r="K23" s="93">
        <f t="shared" si="13"/>
        <v>0.47569444444444436</v>
      </c>
      <c r="L23" s="92">
        <f>L22+I23</f>
        <v>0.5381944444444444</v>
      </c>
      <c r="M23" s="47"/>
      <c r="N23" s="292"/>
      <c r="O23" s="179"/>
      <c r="P23" s="63">
        <f>IF(H23&gt;0,H23/(HOUR(I23)+MINUTE(I23)/60)," ")</f>
        <v>52.895999999999994</v>
      </c>
      <c r="Q23" s="63"/>
      <c r="R23" s="240">
        <f>J23-R$2</f>
        <v>0.4027777777777777</v>
      </c>
      <c r="S23" s="240">
        <f>J23-S$2</f>
        <v>0.41319444444444436</v>
      </c>
      <c r="T23" s="240">
        <f t="shared" si="14"/>
        <v>0.4326388888888888</v>
      </c>
      <c r="U23" s="240">
        <f t="shared" si="15"/>
        <v>0.4340277777777777</v>
      </c>
      <c r="V23" s="240">
        <f>Y23-V$2</f>
        <v>0.43541666666666656</v>
      </c>
      <c r="W23" s="240">
        <f>Y23-W$2</f>
        <v>0.4368055555555555</v>
      </c>
      <c r="X23" s="240">
        <f>Y23-X$2</f>
        <v>0.4381944444444444</v>
      </c>
      <c r="Y23" s="254">
        <f>J23</f>
        <v>0.44444444444444436</v>
      </c>
      <c r="Z23" s="279"/>
      <c r="AA23" s="240">
        <f t="shared" si="0"/>
        <v>0.4638888888888888</v>
      </c>
      <c r="AB23" s="240">
        <f t="shared" si="1"/>
        <v>0.4652777777777777</v>
      </c>
      <c r="AC23" s="240">
        <f t="shared" si="2"/>
        <v>0.46666666666666656</v>
      </c>
      <c r="AD23" s="240">
        <f t="shared" si="3"/>
        <v>0.4680555555555555</v>
      </c>
      <c r="AE23" s="240">
        <f t="shared" si="4"/>
        <v>0.4694444444444444</v>
      </c>
      <c r="AF23" s="254">
        <f t="shared" si="5"/>
        <v>0.47569444444444436</v>
      </c>
      <c r="AH23" s="240">
        <f t="shared" si="6"/>
        <v>0.5263888888888889</v>
      </c>
      <c r="AI23" s="240">
        <f t="shared" si="7"/>
        <v>0.5277777777777778</v>
      </c>
      <c r="AJ23" s="240">
        <f t="shared" si="8"/>
        <v>0.5291666666666667</v>
      </c>
      <c r="AK23" s="240">
        <f t="shared" si="9"/>
        <v>0.5305555555555556</v>
      </c>
      <c r="AL23" s="240">
        <f t="shared" si="10"/>
        <v>0.5319444444444444</v>
      </c>
      <c r="AM23" s="254">
        <f t="shared" si="11"/>
        <v>0.5381944444444444</v>
      </c>
    </row>
    <row r="24" spans="1:39" ht="11.25" customHeight="1">
      <c r="A24" s="314"/>
      <c r="B24" s="47"/>
      <c r="C24" s="119"/>
      <c r="D24" s="91"/>
      <c r="E24" s="64" t="s">
        <v>22</v>
      </c>
      <c r="F24" s="94"/>
      <c r="G24" s="58"/>
      <c r="H24" s="58"/>
      <c r="I24" s="92"/>
      <c r="J24" s="93"/>
      <c r="K24" s="93"/>
      <c r="L24" s="93"/>
      <c r="M24" s="47"/>
      <c r="N24" s="292"/>
      <c r="O24" s="179"/>
      <c r="P24" s="63" t="str">
        <f>IF(H24&gt;0,H24/(HOUR(I24)+MINUTE(I24)/60)," ")</f>
        <v> </v>
      </c>
      <c r="Q24" s="63"/>
      <c r="R24" s="63"/>
      <c r="S24" s="240"/>
      <c r="T24" s="240"/>
      <c r="U24" s="240"/>
      <c r="V24" s="240"/>
      <c r="W24" s="240"/>
      <c r="X24" s="240"/>
      <c r="Y24" s="254"/>
      <c r="Z24" s="279"/>
      <c r="AA24" s="240"/>
      <c r="AB24" s="240"/>
      <c r="AC24" s="240"/>
      <c r="AD24" s="240"/>
      <c r="AE24" s="240"/>
      <c r="AF24" s="254"/>
      <c r="AH24" s="240"/>
      <c r="AI24" s="240"/>
      <c r="AJ24" s="240"/>
      <c r="AK24" s="240"/>
      <c r="AL24" s="240"/>
      <c r="AM24" s="254"/>
    </row>
    <row r="25" spans="1:39" ht="11.25" customHeight="1">
      <c r="A25" s="314"/>
      <c r="B25" s="47"/>
      <c r="C25" s="126">
        <f>C21</f>
        <v>4</v>
      </c>
      <c r="D25" s="91"/>
      <c r="E25" s="62" t="s">
        <v>83</v>
      </c>
      <c r="F25" s="58"/>
      <c r="G25" s="58"/>
      <c r="H25" s="58"/>
      <c r="I25" s="92">
        <v>0.003472222222222222</v>
      </c>
      <c r="J25" s="93">
        <f>J23+I25</f>
        <v>0.4479166666666666</v>
      </c>
      <c r="K25" s="93">
        <f>K23+I25</f>
        <v>0.4791666666666666</v>
      </c>
      <c r="L25" s="92">
        <f>L23+I25</f>
        <v>0.5416666666666666</v>
      </c>
      <c r="M25" s="47"/>
      <c r="N25" s="292"/>
      <c r="O25" s="179"/>
      <c r="P25" s="124"/>
      <c r="Q25" s="67"/>
      <c r="R25" s="67"/>
      <c r="S25" s="240">
        <f>J25-S$2</f>
        <v>0.4166666666666666</v>
      </c>
      <c r="T25" s="240">
        <f t="shared" si="14"/>
        <v>0.436111111111111</v>
      </c>
      <c r="U25" s="240">
        <f>Y25-U$2</f>
        <v>0.4374999999999999</v>
      </c>
      <c r="V25" s="240">
        <f>Y25-V$2</f>
        <v>0.4388888888888888</v>
      </c>
      <c r="W25" s="240">
        <f>Y25-W$2</f>
        <v>0.4402777777777777</v>
      </c>
      <c r="X25" s="240">
        <f>Y25-X$2</f>
        <v>0.4416666666666666</v>
      </c>
      <c r="Y25" s="254">
        <f>J25</f>
        <v>0.4479166666666666</v>
      </c>
      <c r="Z25" s="279"/>
      <c r="AA25" s="240">
        <f t="shared" si="0"/>
        <v>0.467361111111111</v>
      </c>
      <c r="AB25" s="240">
        <f t="shared" si="1"/>
        <v>0.4687499999999999</v>
      </c>
      <c r="AC25" s="240">
        <f t="shared" si="2"/>
        <v>0.4701388888888888</v>
      </c>
      <c r="AD25" s="240">
        <f t="shared" si="3"/>
        <v>0.4715277777777777</v>
      </c>
      <c r="AE25" s="240">
        <f t="shared" si="4"/>
        <v>0.4729166666666666</v>
      </c>
      <c r="AF25" s="254">
        <f t="shared" si="5"/>
        <v>0.4791666666666666</v>
      </c>
      <c r="AH25" s="240">
        <f t="shared" si="6"/>
        <v>0.5298611111111111</v>
      </c>
      <c r="AI25" s="240">
        <f t="shared" si="7"/>
        <v>0.53125</v>
      </c>
      <c r="AJ25" s="240">
        <f t="shared" si="8"/>
        <v>0.5326388888888889</v>
      </c>
      <c r="AK25" s="240">
        <f t="shared" si="9"/>
        <v>0.5340277777777778</v>
      </c>
      <c r="AL25" s="240">
        <f t="shared" si="10"/>
        <v>0.5354166666666667</v>
      </c>
      <c r="AM25" s="254">
        <f t="shared" si="11"/>
        <v>0.5416666666666666</v>
      </c>
    </row>
    <row r="26" spans="1:39" ht="11.25" customHeight="1">
      <c r="A26" s="314"/>
      <c r="B26" s="47"/>
      <c r="C26" s="95"/>
      <c r="D26" s="96"/>
      <c r="E26" s="97" t="s">
        <v>84</v>
      </c>
      <c r="F26" s="295">
        <f>F14+F16+F20+F22</f>
        <v>44.089999999999996</v>
      </c>
      <c r="G26" s="295">
        <f>G13+G15+G19+G21+G23</f>
        <v>112.32000000000001</v>
      </c>
      <c r="H26" s="295">
        <f>H13+H15+H19+H21+H23</f>
        <v>156.41</v>
      </c>
      <c r="I26" s="98"/>
      <c r="J26" s="228"/>
      <c r="K26" s="228"/>
      <c r="L26" s="228"/>
      <c r="M26" s="228"/>
      <c r="N26" s="292"/>
      <c r="O26" s="179"/>
      <c r="P26" s="127"/>
      <c r="Q26" s="98"/>
      <c r="R26" s="98"/>
      <c r="S26" s="98"/>
      <c r="T26" s="98"/>
      <c r="U26" s="98"/>
      <c r="V26" s="98"/>
      <c r="W26" s="98"/>
      <c r="X26" s="98"/>
      <c r="Y26" s="98"/>
      <c r="Z26" s="241"/>
      <c r="AA26" s="241"/>
      <c r="AB26" s="241"/>
      <c r="AC26" s="241"/>
      <c r="AD26" s="241"/>
      <c r="AE26" s="241"/>
      <c r="AF26" s="98"/>
      <c r="AG26" s="241"/>
      <c r="AH26" s="98"/>
      <c r="AI26" s="98"/>
      <c r="AJ26" s="98"/>
      <c r="AK26" s="98"/>
      <c r="AL26" s="98"/>
      <c r="AM26" s="98"/>
    </row>
    <row r="27" spans="1:39" ht="11.25" customHeight="1">
      <c r="A27" s="314"/>
      <c r="B27" s="47"/>
      <c r="C27" s="100"/>
      <c r="D27" s="101"/>
      <c r="E27" s="102" t="s">
        <v>17</v>
      </c>
      <c r="F27" s="290"/>
      <c r="G27" s="290"/>
      <c r="H27" s="290"/>
      <c r="I27" s="103"/>
      <c r="J27" s="103"/>
      <c r="K27" s="103"/>
      <c r="L27" s="103"/>
      <c r="M27" s="103"/>
      <c r="N27" s="292"/>
      <c r="O27" s="179"/>
      <c r="P27" s="128">
        <f>K35-K14</f>
        <v>0.17708333333333326</v>
      </c>
      <c r="Q27" s="103"/>
      <c r="R27" s="103"/>
      <c r="S27" s="103"/>
      <c r="T27" s="103"/>
      <c r="U27" s="103"/>
      <c r="V27" s="103"/>
      <c r="W27" s="103"/>
      <c r="X27" s="103"/>
      <c r="Y27" s="103"/>
      <c r="Z27" s="242"/>
      <c r="AA27" s="242"/>
      <c r="AB27" s="242"/>
      <c r="AC27" s="242"/>
      <c r="AD27" s="242"/>
      <c r="AE27" s="242"/>
      <c r="AF27" s="103"/>
      <c r="AG27" s="242"/>
      <c r="AH27" s="103"/>
      <c r="AI27" s="103"/>
      <c r="AJ27" s="103"/>
      <c r="AK27" s="103"/>
      <c r="AL27" s="103"/>
      <c r="AM27" s="103"/>
    </row>
    <row r="28" spans="1:39" ht="11.25" customHeight="1">
      <c r="A28" s="314"/>
      <c r="B28" s="47"/>
      <c r="C28" s="129">
        <f>C21</f>
        <v>4</v>
      </c>
      <c r="D28" s="91"/>
      <c r="E28" s="62" t="s">
        <v>85</v>
      </c>
      <c r="F28" s="130"/>
      <c r="G28" s="58"/>
      <c r="H28" s="58"/>
      <c r="I28" s="93">
        <v>0.020833333333333332</v>
      </c>
      <c r="J28" s="93">
        <f>J25+I28</f>
        <v>0.4687499999999999</v>
      </c>
      <c r="K28" s="93">
        <f>K25+I28</f>
        <v>0.4999999999999999</v>
      </c>
      <c r="L28" s="92">
        <f>L25+I28</f>
        <v>0.5625</v>
      </c>
      <c r="M28" s="47"/>
      <c r="N28" s="293"/>
      <c r="O28" s="179"/>
      <c r="P28" s="60" t="s">
        <v>37</v>
      </c>
      <c r="Q28" s="106"/>
      <c r="R28" s="106"/>
      <c r="S28" s="240">
        <f>J28-S$2</f>
        <v>0.4374999999999999</v>
      </c>
      <c r="T28" s="240">
        <f t="shared" si="14"/>
        <v>0.4569444444444443</v>
      </c>
      <c r="U28" s="240">
        <f t="shared" si="15"/>
        <v>0.4583333333333332</v>
      </c>
      <c r="V28" s="240">
        <f>Y28-V$2</f>
        <v>0.4597222222222221</v>
      </c>
      <c r="W28" s="240">
        <f>Y28-W$2</f>
        <v>0.461111111111111</v>
      </c>
      <c r="X28" s="240">
        <f>Y28-X$2</f>
        <v>0.4624999999999999</v>
      </c>
      <c r="Y28" s="254">
        <f>J28</f>
        <v>0.4687499999999999</v>
      </c>
      <c r="Z28" s="279"/>
      <c r="AA28" s="240">
        <f t="shared" si="0"/>
        <v>0.4881944444444443</v>
      </c>
      <c r="AB28" s="240">
        <f t="shared" si="1"/>
        <v>0.4895833333333332</v>
      </c>
      <c r="AC28" s="240">
        <f t="shared" si="2"/>
        <v>0.4909722222222221</v>
      </c>
      <c r="AD28" s="240">
        <f t="shared" si="3"/>
        <v>0.492361111111111</v>
      </c>
      <c r="AE28" s="240">
        <f t="shared" si="4"/>
        <v>0.4937499999999999</v>
      </c>
      <c r="AF28" s="254">
        <f t="shared" si="5"/>
        <v>0.4999999999999999</v>
      </c>
      <c r="AH28" s="240">
        <f>AM28-AH$2</f>
        <v>0.5506944444444445</v>
      </c>
      <c r="AI28" s="240">
        <f>AM28-AI$2</f>
        <v>0.5520833333333334</v>
      </c>
      <c r="AJ28" s="240">
        <f>AM28-AJ$2</f>
        <v>0.5534722222222223</v>
      </c>
      <c r="AK28" s="240">
        <f>AM28-AK$2</f>
        <v>0.5548611111111111</v>
      </c>
      <c r="AL28" s="240">
        <f>AM28-AL$2</f>
        <v>0.55625</v>
      </c>
      <c r="AM28" s="254">
        <f>L28</f>
        <v>0.5625</v>
      </c>
    </row>
    <row r="29" spans="1:39" ht="12.75">
      <c r="A29" s="314"/>
      <c r="B29" s="47"/>
      <c r="C29" s="131"/>
      <c r="D29" s="132"/>
      <c r="E29" s="133" t="s">
        <v>18</v>
      </c>
      <c r="F29" s="134"/>
      <c r="G29" s="134"/>
      <c r="H29" s="134"/>
      <c r="I29" s="135"/>
      <c r="J29" s="135"/>
      <c r="K29" s="135"/>
      <c r="L29" s="135"/>
      <c r="M29" s="47"/>
      <c r="N29" s="47"/>
      <c r="O29" s="179"/>
      <c r="S29" s="240"/>
      <c r="T29" s="240"/>
      <c r="U29" s="240"/>
      <c r="V29" s="240"/>
      <c r="W29" s="240"/>
      <c r="X29" s="240"/>
      <c r="Y29" s="254"/>
      <c r="Z29" s="279"/>
      <c r="AA29" s="240"/>
      <c r="AB29" s="240"/>
      <c r="AC29" s="240"/>
      <c r="AD29" s="240"/>
      <c r="AE29" s="240"/>
      <c r="AF29" s="254"/>
      <c r="AH29" s="240"/>
      <c r="AI29" s="240"/>
      <c r="AM29" s="259"/>
    </row>
    <row r="30" spans="1:39" ht="11.25" customHeight="1">
      <c r="A30" s="314"/>
      <c r="B30" s="47"/>
      <c r="C30" s="136">
        <f>C21</f>
        <v>4</v>
      </c>
      <c r="D30" s="91"/>
      <c r="E30" s="62" t="s">
        <v>86</v>
      </c>
      <c r="F30" s="58"/>
      <c r="G30" s="58"/>
      <c r="H30" s="58"/>
      <c r="I30" s="93">
        <v>0.006944444444444444</v>
      </c>
      <c r="J30" s="93">
        <f>J28+I30</f>
        <v>0.4756944444444443</v>
      </c>
      <c r="K30" s="93">
        <f>K28+I30</f>
        <v>0.5069444444444443</v>
      </c>
      <c r="L30" s="93">
        <f>L28+I30</f>
        <v>0.5694444444444444</v>
      </c>
      <c r="M30" s="47"/>
      <c r="N30" s="291">
        <v>2</v>
      </c>
      <c r="O30" s="179"/>
      <c r="S30" s="240">
        <f>J30-S$2</f>
        <v>0.4444444444444443</v>
      </c>
      <c r="T30" s="240">
        <f t="shared" si="14"/>
        <v>0.46388888888888874</v>
      </c>
      <c r="U30" s="240">
        <f t="shared" si="15"/>
        <v>0.4652777777777776</v>
      </c>
      <c r="V30" s="240">
        <f>Y30-V$2</f>
        <v>0.4666666666666665</v>
      </c>
      <c r="W30" s="240">
        <f>Y30-W$2</f>
        <v>0.46805555555555545</v>
      </c>
      <c r="X30" s="240">
        <f>Y30-X$2</f>
        <v>0.46944444444444433</v>
      </c>
      <c r="Y30" s="254">
        <f>J30</f>
        <v>0.4756944444444443</v>
      </c>
      <c r="Z30" s="279"/>
      <c r="AA30" s="240">
        <f t="shared" si="0"/>
        <v>0.49513888888888874</v>
      </c>
      <c r="AB30" s="240">
        <f t="shared" si="1"/>
        <v>0.4965277777777776</v>
      </c>
      <c r="AC30" s="240">
        <f t="shared" si="2"/>
        <v>0.4979166666666665</v>
      </c>
      <c r="AD30" s="240">
        <f t="shared" si="3"/>
        <v>0.49930555555555545</v>
      </c>
      <c r="AE30" s="240">
        <f t="shared" si="4"/>
        <v>0.5006944444444443</v>
      </c>
      <c r="AF30" s="254">
        <f t="shared" si="5"/>
        <v>0.5069444444444443</v>
      </c>
      <c r="AH30" s="240">
        <f>AM30-AH$2</f>
        <v>0.5576388888888889</v>
      </c>
      <c r="AI30" s="240">
        <f>AM30-AI$2</f>
        <v>0.5590277777777778</v>
      </c>
      <c r="AJ30" s="240">
        <f>AM30-AJ$2</f>
        <v>0.5604166666666667</v>
      </c>
      <c r="AK30" s="240">
        <f>AM30-AK$2</f>
        <v>0.5618055555555556</v>
      </c>
      <c r="AL30" s="240">
        <f>AM30-AL$2</f>
        <v>0.5631944444444444</v>
      </c>
      <c r="AM30" s="254">
        <f>L30</f>
        <v>0.5694444444444444</v>
      </c>
    </row>
    <row r="31" spans="1:39" ht="11.25" customHeight="1">
      <c r="A31" s="314"/>
      <c r="B31" s="47"/>
      <c r="C31" s="108" t="s">
        <v>2</v>
      </c>
      <c r="D31" s="109"/>
      <c r="E31" s="110" t="s">
        <v>31</v>
      </c>
      <c r="F31" s="289">
        <f>F35+F37</f>
        <v>21.39</v>
      </c>
      <c r="G31" s="289">
        <f>H31-F31</f>
        <v>65.8</v>
      </c>
      <c r="H31" s="289">
        <f>H10</f>
        <v>87.19</v>
      </c>
      <c r="I31" s="111"/>
      <c r="J31" s="111"/>
      <c r="K31" s="111"/>
      <c r="L31" s="111"/>
      <c r="M31" s="111"/>
      <c r="N31" s="292"/>
      <c r="O31" s="179"/>
      <c r="Q31" s="243"/>
      <c r="R31" s="243"/>
      <c r="S31" s="243"/>
      <c r="T31" s="243"/>
      <c r="U31" s="243"/>
      <c r="V31" s="243"/>
      <c r="W31" s="243"/>
      <c r="X31" s="243"/>
      <c r="Y31" s="243"/>
      <c r="Z31" s="264"/>
      <c r="AA31" s="264"/>
      <c r="AB31" s="264"/>
      <c r="AC31" s="264"/>
      <c r="AD31" s="264"/>
      <c r="AE31" s="264"/>
      <c r="AF31" s="264"/>
      <c r="AG31" s="264"/>
      <c r="AH31" s="243"/>
      <c r="AI31" s="243"/>
      <c r="AJ31" s="243"/>
      <c r="AK31" s="243"/>
      <c r="AL31" s="243"/>
      <c r="AM31" s="243"/>
    </row>
    <row r="32" spans="1:39" ht="11.25" customHeight="1">
      <c r="A32" s="314"/>
      <c r="B32" s="47"/>
      <c r="C32" s="113">
        <v>3</v>
      </c>
      <c r="D32" s="114"/>
      <c r="E32" s="115" t="s">
        <v>16</v>
      </c>
      <c r="F32" s="290"/>
      <c r="G32" s="290"/>
      <c r="H32" s="290"/>
      <c r="I32" s="116"/>
      <c r="J32" s="116"/>
      <c r="K32" s="116"/>
      <c r="L32" s="116"/>
      <c r="M32" s="116"/>
      <c r="N32" s="292"/>
      <c r="O32" s="179"/>
      <c r="Q32" s="245"/>
      <c r="R32" s="245"/>
      <c r="S32" s="245"/>
      <c r="T32" s="245"/>
      <c r="U32" s="245"/>
      <c r="V32" s="245"/>
      <c r="W32" s="245"/>
      <c r="X32" s="245"/>
      <c r="Y32" s="245"/>
      <c r="Z32" s="265"/>
      <c r="AA32" s="265"/>
      <c r="AB32" s="265"/>
      <c r="AC32" s="265"/>
      <c r="AD32" s="265"/>
      <c r="AE32" s="265"/>
      <c r="AF32" s="265"/>
      <c r="AG32" s="265"/>
      <c r="AH32" s="245"/>
      <c r="AI32" s="245"/>
      <c r="AJ32" s="245"/>
      <c r="AK32" s="245"/>
      <c r="AL32" s="245"/>
      <c r="AM32" s="245"/>
    </row>
    <row r="33" spans="1:39" ht="11.25" customHeight="1">
      <c r="A33" s="314"/>
      <c r="B33" s="47"/>
      <c r="C33" s="137"/>
      <c r="D33" s="138"/>
      <c r="E33" s="118" t="s">
        <v>15</v>
      </c>
      <c r="F33" s="130"/>
      <c r="G33" s="130"/>
      <c r="H33" s="139"/>
      <c r="I33" s="92"/>
      <c r="J33" s="92"/>
      <c r="K33" s="92"/>
      <c r="L33" s="92"/>
      <c r="M33" s="47"/>
      <c r="N33" s="292"/>
      <c r="O33" s="179"/>
      <c r="S33" s="240"/>
      <c r="T33" s="240"/>
      <c r="U33" s="240"/>
      <c r="V33" s="240"/>
      <c r="W33" s="240"/>
      <c r="X33" s="240"/>
      <c r="Y33" s="254"/>
      <c r="Z33" s="279"/>
      <c r="AA33" s="240"/>
      <c r="AB33" s="240"/>
      <c r="AC33" s="240"/>
      <c r="AD33" s="240"/>
      <c r="AE33" s="240"/>
      <c r="AF33" s="254"/>
      <c r="AH33" s="240"/>
      <c r="AI33" s="240"/>
      <c r="AJ33" s="240"/>
      <c r="AK33" s="240"/>
      <c r="AL33" s="240"/>
      <c r="AM33" s="261"/>
    </row>
    <row r="34" spans="1:40" ht="11.25" customHeight="1">
      <c r="A34" s="314"/>
      <c r="B34" s="47"/>
      <c r="C34" s="119">
        <v>5</v>
      </c>
      <c r="D34" s="91"/>
      <c r="E34" s="62" t="s">
        <v>23</v>
      </c>
      <c r="F34" s="58"/>
      <c r="G34" s="58">
        <f>H34-F33</f>
        <v>17.7</v>
      </c>
      <c r="H34" s="58">
        <v>17.7</v>
      </c>
      <c r="I34" s="92">
        <v>0.017361111111111112</v>
      </c>
      <c r="J34" s="93">
        <f>I34+J30</f>
        <v>0.4930555555555554</v>
      </c>
      <c r="K34" s="93">
        <f>I34+K30</f>
        <v>0.5243055555555555</v>
      </c>
      <c r="L34" s="93">
        <f>L30+I34</f>
        <v>0.5868055555555556</v>
      </c>
      <c r="M34" s="47"/>
      <c r="N34" s="292"/>
      <c r="O34" s="179"/>
      <c r="P34" s="63">
        <f>IF(H34&gt;0,H34/(HOUR(I34)+MINUTE(I34)/60)," ")</f>
        <v>42.48</v>
      </c>
      <c r="Q34" s="63"/>
      <c r="R34" s="63"/>
      <c r="S34" s="240">
        <f>J34-S$2</f>
        <v>0.4618055555555554</v>
      </c>
      <c r="T34" s="240">
        <f t="shared" si="14"/>
        <v>0.48124999999999984</v>
      </c>
      <c r="U34" s="240">
        <f t="shared" si="15"/>
        <v>0.48263888888888873</v>
      </c>
      <c r="V34" s="240">
        <f>Y34-V$2</f>
        <v>0.4840277777777776</v>
      </c>
      <c r="W34" s="240">
        <f>Y34-W$2</f>
        <v>0.48541666666666655</v>
      </c>
      <c r="X34" s="240">
        <f>Y34-X$2</f>
        <v>0.48680555555555544</v>
      </c>
      <c r="Y34" s="254">
        <f>J34</f>
        <v>0.4930555555555554</v>
      </c>
      <c r="Z34" s="279">
        <f>Y34+Z1</f>
        <v>0.5034722222222221</v>
      </c>
      <c r="AA34" s="240">
        <f t="shared" si="0"/>
        <v>0.5125</v>
      </c>
      <c r="AB34" s="240">
        <f t="shared" si="1"/>
        <v>0.5138888888888888</v>
      </c>
      <c r="AC34" s="240">
        <f t="shared" si="2"/>
        <v>0.5152777777777777</v>
      </c>
      <c r="AD34" s="240">
        <f t="shared" si="3"/>
        <v>0.5166666666666666</v>
      </c>
      <c r="AE34" s="240">
        <f t="shared" si="4"/>
        <v>0.5180555555555555</v>
      </c>
      <c r="AF34" s="254">
        <f t="shared" si="5"/>
        <v>0.5243055555555555</v>
      </c>
      <c r="AG34" s="279">
        <f>AF34+AG1</f>
        <v>0.5659722222222221</v>
      </c>
      <c r="AH34" s="240">
        <f>AM34-AH$2</f>
        <v>0.5750000000000001</v>
      </c>
      <c r="AI34" s="240">
        <f>AM34-AI$2</f>
        <v>0.576388888888889</v>
      </c>
      <c r="AJ34" s="240">
        <f>AM34-AJ$2</f>
        <v>0.5777777777777778</v>
      </c>
      <c r="AK34" s="240">
        <f>AM34-AK$2</f>
        <v>0.5791666666666667</v>
      </c>
      <c r="AL34" s="240">
        <f>AM34-AL$2</f>
        <v>0.5805555555555556</v>
      </c>
      <c r="AM34" s="261">
        <f>L34</f>
        <v>0.5868055555555556</v>
      </c>
      <c r="AN34" s="279">
        <f>AM34+AN1</f>
        <v>0.6284722222222222</v>
      </c>
    </row>
    <row r="35" spans="1:40" s="250" customFormat="1" ht="11.25" customHeight="1">
      <c r="A35" s="314"/>
      <c r="B35" s="124"/>
      <c r="C35" s="120" t="s">
        <v>14</v>
      </c>
      <c r="D35" s="91">
        <f>C34</f>
        <v>5</v>
      </c>
      <c r="E35" s="121" t="s">
        <v>93</v>
      </c>
      <c r="F35" s="68">
        <f>F14</f>
        <v>6.41</v>
      </c>
      <c r="G35" s="58"/>
      <c r="H35" s="58"/>
      <c r="I35" s="122">
        <v>0.0020833333333333333</v>
      </c>
      <c r="J35" s="123">
        <f>J34+I35</f>
        <v>0.49513888888888874</v>
      </c>
      <c r="K35" s="123">
        <f>K34+I35</f>
        <v>0.5263888888888888</v>
      </c>
      <c r="L35" s="123">
        <f>L34+I35</f>
        <v>0.5888888888888889</v>
      </c>
      <c r="M35" s="124"/>
      <c r="N35" s="292"/>
      <c r="O35" s="247"/>
      <c r="P35" s="124"/>
      <c r="Q35" s="67"/>
      <c r="R35" s="67"/>
      <c r="S35" s="248">
        <f>J35-S$2</f>
        <v>0.46388888888888874</v>
      </c>
      <c r="T35" s="248">
        <f t="shared" si="14"/>
        <v>0.48333333333333317</v>
      </c>
      <c r="U35" s="248">
        <f t="shared" si="15"/>
        <v>0.48472222222222205</v>
      </c>
      <c r="V35" s="248">
        <f>Y35-V$2</f>
        <v>0.48611111111111094</v>
      </c>
      <c r="W35" s="248">
        <f>Y35-W$2</f>
        <v>0.4874999999999999</v>
      </c>
      <c r="X35" s="248">
        <f>Y35-X$2</f>
        <v>0.48888888888888876</v>
      </c>
      <c r="Y35" s="258">
        <f>J35</f>
        <v>0.49513888888888874</v>
      </c>
      <c r="Z35" s="280"/>
      <c r="AA35" s="248">
        <f t="shared" si="0"/>
        <v>0.5145833333333333</v>
      </c>
      <c r="AB35" s="248">
        <f t="shared" si="1"/>
        <v>0.5159722222222222</v>
      </c>
      <c r="AC35" s="248">
        <f t="shared" si="2"/>
        <v>0.517361111111111</v>
      </c>
      <c r="AD35" s="248">
        <f t="shared" si="3"/>
        <v>0.5187499999999999</v>
      </c>
      <c r="AE35" s="248">
        <f t="shared" si="4"/>
        <v>0.5201388888888888</v>
      </c>
      <c r="AF35" s="258">
        <f t="shared" si="5"/>
        <v>0.5263888888888888</v>
      </c>
      <c r="AG35" s="284"/>
      <c r="AH35" s="248">
        <f>AM35-AH$2</f>
        <v>0.5770833333333334</v>
      </c>
      <c r="AI35" s="248">
        <f>AM35-AI$2</f>
        <v>0.5784722222222223</v>
      </c>
      <c r="AJ35" s="248">
        <f>AM35-AJ$2</f>
        <v>0.5798611111111112</v>
      </c>
      <c r="AK35" s="248">
        <f>AM35-AK$2</f>
        <v>0.58125</v>
      </c>
      <c r="AL35" s="248">
        <f>AM35-AL$2</f>
        <v>0.5826388888888889</v>
      </c>
      <c r="AM35" s="262">
        <f>L35</f>
        <v>0.5888888888888889</v>
      </c>
      <c r="AN35" s="284"/>
    </row>
    <row r="36" spans="1:40" ht="11.25" customHeight="1">
      <c r="A36" s="314"/>
      <c r="B36" s="47"/>
      <c r="C36" s="119">
        <f>C34+1</f>
        <v>6</v>
      </c>
      <c r="D36" s="91"/>
      <c r="E36" s="62" t="s">
        <v>25</v>
      </c>
      <c r="F36" s="58"/>
      <c r="G36" s="58">
        <f>H36-F35</f>
        <v>16.39</v>
      </c>
      <c r="H36" s="58">
        <v>22.8</v>
      </c>
      <c r="I36" s="92">
        <v>0.019444444444444445</v>
      </c>
      <c r="J36" s="93">
        <f>J35+I36</f>
        <v>0.5145833333333332</v>
      </c>
      <c r="K36" s="93">
        <f>K35+I36</f>
        <v>0.5458333333333333</v>
      </c>
      <c r="L36" s="93">
        <f>L35+I36</f>
        <v>0.6083333333333334</v>
      </c>
      <c r="M36" s="47"/>
      <c r="N36" s="292"/>
      <c r="O36" s="179"/>
      <c r="P36" s="63">
        <f>IF(H36&gt;0,H36/(HOUR(I36)+MINUTE(I36)/60)," ")</f>
        <v>48.85714285714286</v>
      </c>
      <c r="Q36" s="63"/>
      <c r="R36" s="63"/>
      <c r="S36" s="240">
        <f>J36-S$2</f>
        <v>0.48333333333333317</v>
      </c>
      <c r="T36" s="240">
        <f t="shared" si="14"/>
        <v>0.5027777777777777</v>
      </c>
      <c r="U36" s="240">
        <f t="shared" si="15"/>
        <v>0.5041666666666665</v>
      </c>
      <c r="V36" s="240">
        <f>Y36-V$2</f>
        <v>0.5055555555555554</v>
      </c>
      <c r="W36" s="240">
        <f>Y36-W$2</f>
        <v>0.5069444444444443</v>
      </c>
      <c r="X36" s="240">
        <f>Y36-X$2</f>
        <v>0.5083333333333332</v>
      </c>
      <c r="Y36" s="254">
        <f>J36</f>
        <v>0.5145833333333332</v>
      </c>
      <c r="Z36" s="281"/>
      <c r="AA36" s="240">
        <f t="shared" si="0"/>
        <v>0.5340277777777778</v>
      </c>
      <c r="AB36" s="240">
        <f t="shared" si="1"/>
        <v>0.5354166666666667</v>
      </c>
      <c r="AC36" s="240">
        <f t="shared" si="2"/>
        <v>0.5368055555555555</v>
      </c>
      <c r="AD36" s="240">
        <f t="shared" si="3"/>
        <v>0.5381944444444444</v>
      </c>
      <c r="AE36" s="240">
        <f t="shared" si="4"/>
        <v>0.5395833333333333</v>
      </c>
      <c r="AF36" s="254">
        <f t="shared" si="5"/>
        <v>0.5458333333333333</v>
      </c>
      <c r="AG36" s="281"/>
      <c r="AH36" s="240">
        <f>AM36-AH$2</f>
        <v>0.5965277777777779</v>
      </c>
      <c r="AI36" s="240">
        <f>AM36-AI$2</f>
        <v>0.5979166666666668</v>
      </c>
      <c r="AJ36" s="240">
        <f>AM36-AJ$2</f>
        <v>0.5993055555555556</v>
      </c>
      <c r="AK36" s="240">
        <f>AM36-AK$2</f>
        <v>0.6006944444444445</v>
      </c>
      <c r="AL36" s="240">
        <f>AM36-AL$2</f>
        <v>0.6020833333333334</v>
      </c>
      <c r="AM36" s="261">
        <f>L36</f>
        <v>0.6083333333333334</v>
      </c>
      <c r="AN36" s="281"/>
    </row>
    <row r="37" spans="1:40" s="250" customFormat="1" ht="11.25" customHeight="1">
      <c r="A37" s="314"/>
      <c r="B37" s="124"/>
      <c r="C37" s="120" t="s">
        <v>14</v>
      </c>
      <c r="D37" s="91">
        <f>C36</f>
        <v>6</v>
      </c>
      <c r="E37" s="121" t="s">
        <v>94</v>
      </c>
      <c r="F37" s="68">
        <f>F16</f>
        <v>14.98</v>
      </c>
      <c r="G37" s="58"/>
      <c r="H37" s="58"/>
      <c r="I37" s="122">
        <v>0.0020833333333333333</v>
      </c>
      <c r="J37" s="123">
        <f>J36+I37</f>
        <v>0.5166666666666665</v>
      </c>
      <c r="K37" s="123">
        <f>K36+I37</f>
        <v>0.5479166666666666</v>
      </c>
      <c r="L37" s="123">
        <f>L36+I37</f>
        <v>0.6104166666666667</v>
      </c>
      <c r="M37" s="124"/>
      <c r="N37" s="292"/>
      <c r="O37" s="247"/>
      <c r="P37" s="124"/>
      <c r="Q37" s="67"/>
      <c r="R37" s="67"/>
      <c r="S37" s="248">
        <f>J37-S$2</f>
        <v>0.4854166666666665</v>
      </c>
      <c r="T37" s="248">
        <f t="shared" si="14"/>
        <v>0.504861111111111</v>
      </c>
      <c r="U37" s="248">
        <f t="shared" si="15"/>
        <v>0.5062499999999999</v>
      </c>
      <c r="V37" s="248">
        <f>Y37-V$2</f>
        <v>0.5076388888888888</v>
      </c>
      <c r="W37" s="248">
        <f>Y37-W$2</f>
        <v>0.5090277777777776</v>
      </c>
      <c r="X37" s="248">
        <f>Y37-X$2</f>
        <v>0.5104166666666665</v>
      </c>
      <c r="Y37" s="258">
        <f>J37</f>
        <v>0.5166666666666665</v>
      </c>
      <c r="Z37" s="280"/>
      <c r="AA37" s="248">
        <f t="shared" si="0"/>
        <v>0.5361111111111111</v>
      </c>
      <c r="AB37" s="248">
        <f t="shared" si="1"/>
        <v>0.5375</v>
      </c>
      <c r="AC37" s="248">
        <f t="shared" si="2"/>
        <v>0.5388888888888889</v>
      </c>
      <c r="AD37" s="248">
        <f t="shared" si="3"/>
        <v>0.5402777777777777</v>
      </c>
      <c r="AE37" s="248">
        <f t="shared" si="4"/>
        <v>0.5416666666666666</v>
      </c>
      <c r="AF37" s="258">
        <f t="shared" si="5"/>
        <v>0.5479166666666666</v>
      </c>
      <c r="AG37" s="284"/>
      <c r="AH37" s="248">
        <f>AM37-AH$2</f>
        <v>0.5986111111111112</v>
      </c>
      <c r="AI37" s="248">
        <f>AM37-AI$2</f>
        <v>0.6000000000000001</v>
      </c>
      <c r="AJ37" s="248">
        <f>AM37-AJ$2</f>
        <v>0.601388888888889</v>
      </c>
      <c r="AK37" s="248">
        <f>AM37-AK$2</f>
        <v>0.6027777777777779</v>
      </c>
      <c r="AL37" s="248">
        <f>AM37-AL$2</f>
        <v>0.6041666666666667</v>
      </c>
      <c r="AM37" s="262">
        <f>L37</f>
        <v>0.6104166666666667</v>
      </c>
      <c r="AN37" s="284"/>
    </row>
    <row r="38" spans="1:39" ht="11.25" customHeight="1">
      <c r="A38" s="314"/>
      <c r="B38" s="47"/>
      <c r="C38" s="108" t="s">
        <v>2</v>
      </c>
      <c r="D38" s="109"/>
      <c r="E38" s="110" t="s">
        <v>103</v>
      </c>
      <c r="F38" s="289">
        <f>F41+F43</f>
        <v>22.700000000000003</v>
      </c>
      <c r="G38" s="289">
        <f>H38-F38</f>
        <v>46.519999999999996</v>
      </c>
      <c r="H38" s="289">
        <f>H17</f>
        <v>69.22</v>
      </c>
      <c r="I38" s="111"/>
      <c r="J38" s="111"/>
      <c r="K38" s="111"/>
      <c r="L38" s="111"/>
      <c r="M38" s="111"/>
      <c r="N38" s="292"/>
      <c r="O38" s="179"/>
      <c r="P38" s="124"/>
      <c r="Q38" s="243"/>
      <c r="R38" s="243"/>
      <c r="S38" s="243"/>
      <c r="T38" s="243"/>
      <c r="U38" s="243"/>
      <c r="V38" s="243"/>
      <c r="W38" s="243"/>
      <c r="X38" s="243"/>
      <c r="Y38" s="243"/>
      <c r="Z38" s="264"/>
      <c r="AA38" s="264"/>
      <c r="AB38" s="264"/>
      <c r="AC38" s="264"/>
      <c r="AD38" s="264"/>
      <c r="AE38" s="264"/>
      <c r="AF38" s="264"/>
      <c r="AG38" s="264"/>
      <c r="AH38" s="243"/>
      <c r="AI38" s="243"/>
      <c r="AJ38" s="243"/>
      <c r="AK38" s="243"/>
      <c r="AL38" s="243"/>
      <c r="AM38" s="243"/>
    </row>
    <row r="39" spans="1:39" ht="11.25" customHeight="1">
      <c r="A39" s="314"/>
      <c r="B39" s="47"/>
      <c r="C39" s="113">
        <v>4</v>
      </c>
      <c r="D39" s="114"/>
      <c r="E39" s="115" t="s">
        <v>16</v>
      </c>
      <c r="F39" s="290"/>
      <c r="G39" s="290"/>
      <c r="H39" s="294"/>
      <c r="I39" s="116"/>
      <c r="J39" s="116"/>
      <c r="K39" s="116"/>
      <c r="L39" s="116"/>
      <c r="M39" s="116"/>
      <c r="N39" s="292"/>
      <c r="O39" s="179"/>
      <c r="P39" s="124"/>
      <c r="Q39" s="245"/>
      <c r="R39" s="245"/>
      <c r="S39" s="245"/>
      <c r="T39" s="245"/>
      <c r="U39" s="245"/>
      <c r="V39" s="245"/>
      <c r="W39" s="245"/>
      <c r="X39" s="245"/>
      <c r="Y39" s="245"/>
      <c r="Z39" s="265"/>
      <c r="AA39" s="265"/>
      <c r="AB39" s="265"/>
      <c r="AC39" s="265"/>
      <c r="AD39" s="265"/>
      <c r="AE39" s="265"/>
      <c r="AF39" s="265"/>
      <c r="AG39" s="265"/>
      <c r="AH39" s="245"/>
      <c r="AI39" s="245"/>
      <c r="AJ39" s="245"/>
      <c r="AK39" s="245"/>
      <c r="AL39" s="245"/>
      <c r="AM39" s="245"/>
    </row>
    <row r="40" spans="1:39" ht="11.25" customHeight="1">
      <c r="A40" s="314"/>
      <c r="B40" s="47"/>
      <c r="C40" s="119">
        <f>C36+1</f>
        <v>7</v>
      </c>
      <c r="D40" s="91"/>
      <c r="E40" s="62" t="s">
        <v>108</v>
      </c>
      <c r="F40" s="58"/>
      <c r="G40" s="58">
        <f>H40-F37</f>
        <v>45.69</v>
      </c>
      <c r="H40" s="58">
        <v>60.67</v>
      </c>
      <c r="I40" s="92">
        <v>0.05555555555555555</v>
      </c>
      <c r="J40" s="93">
        <f>J37+I40</f>
        <v>0.5722222222222221</v>
      </c>
      <c r="K40" s="93">
        <f>K37+I40</f>
        <v>0.6034722222222222</v>
      </c>
      <c r="L40" s="93">
        <f>L37+I40</f>
        <v>0.6659722222222223</v>
      </c>
      <c r="M40" s="47"/>
      <c r="N40" s="292"/>
      <c r="O40" s="179"/>
      <c r="P40" s="63">
        <f>IF(H40&gt;0,H40/(HOUR(I40)+MINUTE(I40)/60)," ")</f>
        <v>45.502500000000005</v>
      </c>
      <c r="Q40" s="63"/>
      <c r="R40" s="63"/>
      <c r="S40" s="240">
        <f>J40-S$2</f>
        <v>0.5409722222222221</v>
      </c>
      <c r="T40" s="240">
        <f t="shared" si="14"/>
        <v>0.5604166666666666</v>
      </c>
      <c r="U40" s="240">
        <f t="shared" si="15"/>
        <v>0.5618055555555554</v>
      </c>
      <c r="V40" s="240">
        <f>Y40-V$2</f>
        <v>0.5631944444444443</v>
      </c>
      <c r="W40" s="240">
        <f>Y40-W$2</f>
        <v>0.5645833333333332</v>
      </c>
      <c r="X40" s="240">
        <f>Y40-X$2</f>
        <v>0.5659722222222221</v>
      </c>
      <c r="Y40" s="254">
        <f>J40</f>
        <v>0.5722222222222221</v>
      </c>
      <c r="Z40" s="279"/>
      <c r="AA40" s="240">
        <f t="shared" si="0"/>
        <v>0.5916666666666667</v>
      </c>
      <c r="AB40" s="240">
        <f t="shared" si="1"/>
        <v>0.5930555555555556</v>
      </c>
      <c r="AC40" s="240">
        <f t="shared" si="2"/>
        <v>0.5944444444444444</v>
      </c>
      <c r="AD40" s="240">
        <f t="shared" si="3"/>
        <v>0.5958333333333333</v>
      </c>
      <c r="AE40" s="240">
        <f t="shared" si="4"/>
        <v>0.5972222222222222</v>
      </c>
      <c r="AF40" s="254">
        <f t="shared" si="5"/>
        <v>0.6034722222222222</v>
      </c>
      <c r="AH40" s="240">
        <f>AM40-AH$2</f>
        <v>0.6541666666666668</v>
      </c>
      <c r="AI40" s="240">
        <f>AM40-AI$2</f>
        <v>0.6555555555555557</v>
      </c>
      <c r="AJ40" s="240">
        <f>AM40-AJ$2</f>
        <v>0.6569444444444446</v>
      </c>
      <c r="AK40" s="240">
        <f>AM40-AK$2</f>
        <v>0.6583333333333334</v>
      </c>
      <c r="AL40" s="240">
        <f>AM40-AL$2</f>
        <v>0.6597222222222223</v>
      </c>
      <c r="AM40" s="261">
        <f>L40</f>
        <v>0.6659722222222223</v>
      </c>
    </row>
    <row r="41" spans="1:40" s="250" customFormat="1" ht="11.25" customHeight="1">
      <c r="A41" s="314"/>
      <c r="B41" s="124"/>
      <c r="C41" s="120" t="s">
        <v>14</v>
      </c>
      <c r="D41" s="91">
        <f>C40</f>
        <v>7</v>
      </c>
      <c r="E41" s="121" t="s">
        <v>106</v>
      </c>
      <c r="F41" s="68">
        <v>11.3</v>
      </c>
      <c r="G41" s="58"/>
      <c r="H41" s="58"/>
      <c r="I41" s="122">
        <v>0.0020833333333333333</v>
      </c>
      <c r="J41" s="123">
        <f>J40+I41</f>
        <v>0.5743055555555554</v>
      </c>
      <c r="K41" s="123">
        <f>K40+I41</f>
        <v>0.6055555555555555</v>
      </c>
      <c r="L41" s="123">
        <f>L40+I41</f>
        <v>0.6680555555555556</v>
      </c>
      <c r="M41" s="124"/>
      <c r="N41" s="292"/>
      <c r="O41" s="247"/>
      <c r="P41" s="124"/>
      <c r="Q41" s="67"/>
      <c r="R41" s="67"/>
      <c r="S41" s="248">
        <f>J41-S$2</f>
        <v>0.5430555555555554</v>
      </c>
      <c r="T41" s="248">
        <f t="shared" si="14"/>
        <v>0.5624999999999999</v>
      </c>
      <c r="U41" s="248">
        <f t="shared" si="15"/>
        <v>0.5638888888888888</v>
      </c>
      <c r="V41" s="248">
        <f>Y41-V$2</f>
        <v>0.5652777777777777</v>
      </c>
      <c r="W41" s="248">
        <f>Y41-W$2</f>
        <v>0.5666666666666665</v>
      </c>
      <c r="X41" s="248">
        <f>Y41-X$2</f>
        <v>0.5680555555555554</v>
      </c>
      <c r="Y41" s="258">
        <f>J41</f>
        <v>0.5743055555555554</v>
      </c>
      <c r="Z41" s="280"/>
      <c r="AA41" s="248">
        <f t="shared" si="0"/>
        <v>0.59375</v>
      </c>
      <c r="AB41" s="248">
        <f t="shared" si="1"/>
        <v>0.5951388888888889</v>
      </c>
      <c r="AC41" s="248">
        <f t="shared" si="2"/>
        <v>0.5965277777777778</v>
      </c>
      <c r="AD41" s="248">
        <f t="shared" si="3"/>
        <v>0.5979166666666667</v>
      </c>
      <c r="AE41" s="248">
        <f t="shared" si="4"/>
        <v>0.5993055555555555</v>
      </c>
      <c r="AF41" s="258">
        <f t="shared" si="5"/>
        <v>0.6055555555555555</v>
      </c>
      <c r="AG41" s="284"/>
      <c r="AH41" s="248">
        <f>AM41-AH$2</f>
        <v>0.6562500000000001</v>
      </c>
      <c r="AI41" s="248">
        <f>AM41-AI$2</f>
        <v>0.657638888888889</v>
      </c>
      <c r="AJ41" s="248">
        <f>AM41-AJ$2</f>
        <v>0.6590277777777779</v>
      </c>
      <c r="AK41" s="248">
        <f>AM41-AK$2</f>
        <v>0.6604166666666668</v>
      </c>
      <c r="AL41" s="248">
        <f>AM41-AL$2</f>
        <v>0.6618055555555556</v>
      </c>
      <c r="AM41" s="262">
        <f>L41</f>
        <v>0.6680555555555556</v>
      </c>
      <c r="AN41" s="284"/>
    </row>
    <row r="42" spans="1:39" ht="11.25" customHeight="1">
      <c r="A42" s="314"/>
      <c r="B42" s="47"/>
      <c r="C42" s="119">
        <f>C40+1</f>
        <v>8</v>
      </c>
      <c r="D42" s="91"/>
      <c r="E42" s="62" t="s">
        <v>109</v>
      </c>
      <c r="F42" s="58"/>
      <c r="G42" s="58">
        <f>H42-F41</f>
        <v>21.900000000000002</v>
      </c>
      <c r="H42" s="58">
        <v>33.2</v>
      </c>
      <c r="I42" s="92">
        <v>0.027777777777777776</v>
      </c>
      <c r="J42" s="93">
        <f>J41+I42</f>
        <v>0.6020833333333332</v>
      </c>
      <c r="K42" s="93">
        <f>K41+I42</f>
        <v>0.6333333333333333</v>
      </c>
      <c r="L42" s="93">
        <f>L41+I42</f>
        <v>0.6958333333333334</v>
      </c>
      <c r="M42" s="47"/>
      <c r="N42" s="292"/>
      <c r="O42" s="179"/>
      <c r="P42" s="63">
        <f>IF(H42&gt;0,H42/(HOUR(I42)+MINUTE(I42)/60)," ")</f>
        <v>49.800000000000004</v>
      </c>
      <c r="Q42" s="63"/>
      <c r="R42" s="63"/>
      <c r="S42" s="240">
        <f>J42-S$2</f>
        <v>0.5708333333333332</v>
      </c>
      <c r="T42" s="240">
        <f t="shared" si="14"/>
        <v>0.5902777777777777</v>
      </c>
      <c r="U42" s="240">
        <f t="shared" si="15"/>
        <v>0.5916666666666666</v>
      </c>
      <c r="V42" s="240">
        <f>Y42-V$2</f>
        <v>0.5930555555555554</v>
      </c>
      <c r="W42" s="240">
        <f>Y42-W$2</f>
        <v>0.5944444444444443</v>
      </c>
      <c r="X42" s="240">
        <f>Y42-X$2</f>
        <v>0.5958333333333332</v>
      </c>
      <c r="Y42" s="254">
        <f>J42</f>
        <v>0.6020833333333332</v>
      </c>
      <c r="Z42" s="279"/>
      <c r="AA42" s="240">
        <f t="shared" si="0"/>
        <v>0.6215277777777778</v>
      </c>
      <c r="AB42" s="240">
        <f t="shared" si="1"/>
        <v>0.6229166666666667</v>
      </c>
      <c r="AC42" s="240">
        <f t="shared" si="2"/>
        <v>0.6243055555555556</v>
      </c>
      <c r="AD42" s="240">
        <f t="shared" si="3"/>
        <v>0.6256944444444444</v>
      </c>
      <c r="AE42" s="240">
        <f t="shared" si="4"/>
        <v>0.6270833333333333</v>
      </c>
      <c r="AF42" s="254">
        <f t="shared" si="5"/>
        <v>0.6333333333333333</v>
      </c>
      <c r="AH42" s="240">
        <f>AM42-AH$2</f>
        <v>0.6840277777777779</v>
      </c>
      <c r="AI42" s="240">
        <f>AM42-AI$2</f>
        <v>0.6854166666666668</v>
      </c>
      <c r="AJ42" s="240">
        <f>AM42-AJ$2</f>
        <v>0.6868055555555557</v>
      </c>
      <c r="AK42" s="240">
        <f>AM42-AK$2</f>
        <v>0.6881944444444446</v>
      </c>
      <c r="AL42" s="240">
        <f>AM42-AL$2</f>
        <v>0.6895833333333334</v>
      </c>
      <c r="AM42" s="261">
        <f>L42</f>
        <v>0.6958333333333334</v>
      </c>
    </row>
    <row r="43" spans="1:40" s="250" customFormat="1" ht="11.25" customHeight="1">
      <c r="A43" s="314"/>
      <c r="B43" s="124"/>
      <c r="C43" s="120" t="s">
        <v>14</v>
      </c>
      <c r="D43" s="91">
        <v>8</v>
      </c>
      <c r="E43" s="121" t="s">
        <v>107</v>
      </c>
      <c r="F43" s="68">
        <v>11.4</v>
      </c>
      <c r="G43" s="58"/>
      <c r="H43" s="58"/>
      <c r="I43" s="122">
        <v>0.0020833333333333333</v>
      </c>
      <c r="J43" s="123">
        <f>J42+I43</f>
        <v>0.6041666666666665</v>
      </c>
      <c r="K43" s="123">
        <f>K42+I43</f>
        <v>0.6354166666666666</v>
      </c>
      <c r="L43" s="123">
        <f>L42+I43</f>
        <v>0.6979166666666667</v>
      </c>
      <c r="M43" s="124"/>
      <c r="N43" s="292"/>
      <c r="O43" s="247"/>
      <c r="P43" s="124"/>
      <c r="Q43" s="67"/>
      <c r="R43" s="67"/>
      <c r="S43" s="248">
        <f>J43-S$2</f>
        <v>0.5729166666666665</v>
      </c>
      <c r="T43" s="248">
        <f t="shared" si="14"/>
        <v>0.592361111111111</v>
      </c>
      <c r="U43" s="248">
        <f t="shared" si="15"/>
        <v>0.5937499999999999</v>
      </c>
      <c r="V43" s="248">
        <f>Y43-V$2</f>
        <v>0.5951388888888888</v>
      </c>
      <c r="W43" s="248">
        <f>Y43-W$2</f>
        <v>0.5965277777777777</v>
      </c>
      <c r="X43" s="248">
        <f>Y43-X$2</f>
        <v>0.5979166666666665</v>
      </c>
      <c r="Y43" s="258">
        <f>J43</f>
        <v>0.6041666666666665</v>
      </c>
      <c r="Z43" s="280"/>
      <c r="AA43" s="248">
        <f t="shared" si="0"/>
        <v>0.6236111111111111</v>
      </c>
      <c r="AB43" s="248">
        <f t="shared" si="1"/>
        <v>0.625</v>
      </c>
      <c r="AC43" s="248">
        <f t="shared" si="2"/>
        <v>0.6263888888888889</v>
      </c>
      <c r="AD43" s="248">
        <f t="shared" si="3"/>
        <v>0.6277777777777778</v>
      </c>
      <c r="AE43" s="248">
        <f t="shared" si="4"/>
        <v>0.6291666666666667</v>
      </c>
      <c r="AF43" s="258">
        <f t="shared" si="5"/>
        <v>0.6354166666666666</v>
      </c>
      <c r="AG43" s="284"/>
      <c r="AH43" s="248">
        <f>AM43-AH$2</f>
        <v>0.6861111111111112</v>
      </c>
      <c r="AI43" s="248">
        <f>AM43-AI$2</f>
        <v>0.6875000000000001</v>
      </c>
      <c r="AJ43" s="248">
        <f>AM43-AJ$2</f>
        <v>0.688888888888889</v>
      </c>
      <c r="AK43" s="248">
        <f>AM43-AK$2</f>
        <v>0.6902777777777779</v>
      </c>
      <c r="AL43" s="248">
        <f>AM43-AL$2</f>
        <v>0.6916666666666668</v>
      </c>
      <c r="AM43" s="262">
        <f>L43</f>
        <v>0.6979166666666667</v>
      </c>
      <c r="AN43" s="284"/>
    </row>
    <row r="44" spans="1:39" ht="11.25" customHeight="1">
      <c r="A44" s="314"/>
      <c r="B44" s="47"/>
      <c r="C44" s="125">
        <f>C42</f>
        <v>8</v>
      </c>
      <c r="D44" s="91"/>
      <c r="E44" s="118" t="s">
        <v>82</v>
      </c>
      <c r="F44" s="94"/>
      <c r="G44" s="58">
        <f>H44-F43</f>
        <v>10.639999999999999</v>
      </c>
      <c r="H44" s="58">
        <v>22.04</v>
      </c>
      <c r="I44" s="92">
        <v>0.017361111111111112</v>
      </c>
      <c r="J44" s="93">
        <f>J43+I44</f>
        <v>0.6215277777777777</v>
      </c>
      <c r="K44" s="93">
        <f>K43+I44</f>
        <v>0.6527777777777778</v>
      </c>
      <c r="L44" s="93"/>
      <c r="M44" s="47"/>
      <c r="N44" s="292"/>
      <c r="O44" s="179"/>
      <c r="P44" s="63">
        <f>IF(H44&gt;0,H44/(HOUR(I44)+MINUTE(I44)/60)," ")</f>
        <v>52.895999999999994</v>
      </c>
      <c r="Q44" s="63"/>
      <c r="R44" s="63"/>
      <c r="S44" s="240">
        <f>J44-S$2</f>
        <v>0.5902777777777777</v>
      </c>
      <c r="T44" s="240">
        <f t="shared" si="14"/>
        <v>0.6097222222222222</v>
      </c>
      <c r="U44" s="240">
        <f t="shared" si="15"/>
        <v>0.611111111111111</v>
      </c>
      <c r="V44" s="240">
        <f>Y44-V$2</f>
        <v>0.6124999999999999</v>
      </c>
      <c r="W44" s="240">
        <f>Y44-W$2</f>
        <v>0.6138888888888888</v>
      </c>
      <c r="X44" s="240">
        <f>Y44-X$2</f>
        <v>0.6152777777777777</v>
      </c>
      <c r="Y44" s="254">
        <f>J44</f>
        <v>0.6215277777777777</v>
      </c>
      <c r="Z44" s="279"/>
      <c r="AA44" s="240">
        <f t="shared" si="0"/>
        <v>0.6409722222222223</v>
      </c>
      <c r="AB44" s="240">
        <f t="shared" si="1"/>
        <v>0.6423611111111112</v>
      </c>
      <c r="AC44" s="240">
        <f t="shared" si="2"/>
        <v>0.64375</v>
      </c>
      <c r="AD44" s="240">
        <f t="shared" si="3"/>
        <v>0.6451388888888889</v>
      </c>
      <c r="AE44" s="240">
        <f t="shared" si="4"/>
        <v>0.6465277777777778</v>
      </c>
      <c r="AF44" s="254">
        <f t="shared" si="5"/>
        <v>0.6527777777777778</v>
      </c>
      <c r="AH44" s="240"/>
      <c r="AI44" s="240"/>
      <c r="AJ44" s="240"/>
      <c r="AK44" s="240"/>
      <c r="AL44" s="240"/>
      <c r="AM44" s="261"/>
    </row>
    <row r="45" spans="1:39" ht="11.25" customHeight="1">
      <c r="A45" s="314"/>
      <c r="B45" s="47"/>
      <c r="C45" s="119"/>
      <c r="D45" s="91"/>
      <c r="E45" s="64" t="s">
        <v>22</v>
      </c>
      <c r="F45" s="94"/>
      <c r="G45" s="58"/>
      <c r="H45" s="58"/>
      <c r="I45" s="92"/>
      <c r="J45" s="93"/>
      <c r="K45" s="93"/>
      <c r="L45" s="93"/>
      <c r="M45" s="47"/>
      <c r="N45" s="292"/>
      <c r="O45" s="179"/>
      <c r="P45" s="63" t="str">
        <f>IF(H45&gt;0,H45/(HOUR(I45)+MINUTE(I45)/60)," ")</f>
        <v> </v>
      </c>
      <c r="Q45" s="63"/>
      <c r="R45" s="63"/>
      <c r="S45" s="240"/>
      <c r="T45" s="240"/>
      <c r="U45" s="240"/>
      <c r="V45" s="240"/>
      <c r="W45" s="240"/>
      <c r="X45" s="240"/>
      <c r="Y45" s="254"/>
      <c r="Z45" s="279"/>
      <c r="AA45" s="240"/>
      <c r="AB45" s="240"/>
      <c r="AC45" s="240"/>
      <c r="AD45" s="240"/>
      <c r="AE45" s="240"/>
      <c r="AF45" s="254"/>
      <c r="AH45" s="240"/>
      <c r="AI45" s="240"/>
      <c r="AJ45" s="240"/>
      <c r="AK45" s="240"/>
      <c r="AL45" s="240"/>
      <c r="AM45" s="261"/>
    </row>
    <row r="46" spans="1:39" ht="11.25" customHeight="1">
      <c r="A46" s="314"/>
      <c r="B46" s="47"/>
      <c r="C46" s="126">
        <f>C42</f>
        <v>8</v>
      </c>
      <c r="D46" s="91"/>
      <c r="E46" s="62" t="s">
        <v>83</v>
      </c>
      <c r="F46" s="58"/>
      <c r="G46" s="58"/>
      <c r="H46" s="58"/>
      <c r="I46" s="92">
        <v>0.003472222222222222</v>
      </c>
      <c r="J46" s="93">
        <f>J44+I46</f>
        <v>0.6249999999999999</v>
      </c>
      <c r="K46" s="93">
        <f>K44+I46</f>
        <v>0.65625</v>
      </c>
      <c r="L46" s="93"/>
      <c r="M46" s="47"/>
      <c r="N46" s="292"/>
      <c r="O46" s="179"/>
      <c r="P46" s="124"/>
      <c r="Q46" s="67"/>
      <c r="R46" s="67"/>
      <c r="S46" s="240">
        <f>J46-S$2</f>
        <v>0.5937499999999999</v>
      </c>
      <c r="T46" s="240">
        <f t="shared" si="14"/>
        <v>0.6131944444444444</v>
      </c>
      <c r="U46" s="240">
        <f t="shared" si="15"/>
        <v>0.6145833333333333</v>
      </c>
      <c r="V46" s="240">
        <f>Y46-V$2</f>
        <v>0.6159722222222221</v>
      </c>
      <c r="W46" s="240">
        <f>Y46-W$2</f>
        <v>0.617361111111111</v>
      </c>
      <c r="X46" s="240">
        <f>Y46-X$2</f>
        <v>0.6187499999999999</v>
      </c>
      <c r="Y46" s="254">
        <f>J46</f>
        <v>0.6249999999999999</v>
      </c>
      <c r="Z46" s="279"/>
      <c r="AA46" s="240">
        <f t="shared" si="0"/>
        <v>0.6444444444444445</v>
      </c>
      <c r="AB46" s="240">
        <f t="shared" si="1"/>
        <v>0.6458333333333334</v>
      </c>
      <c r="AC46" s="240">
        <f t="shared" si="2"/>
        <v>0.6472222222222223</v>
      </c>
      <c r="AD46" s="240">
        <f t="shared" si="3"/>
        <v>0.6486111111111111</v>
      </c>
      <c r="AE46" s="240">
        <f t="shared" si="4"/>
        <v>0.65</v>
      </c>
      <c r="AF46" s="254">
        <f t="shared" si="5"/>
        <v>0.65625</v>
      </c>
      <c r="AH46" s="240"/>
      <c r="AI46" s="240"/>
      <c r="AJ46" s="240"/>
      <c r="AK46" s="240"/>
      <c r="AL46" s="240"/>
      <c r="AM46" s="261"/>
    </row>
    <row r="47" spans="1:39" ht="11.25" customHeight="1">
      <c r="A47" s="314"/>
      <c r="B47" s="47"/>
      <c r="C47" s="95"/>
      <c r="D47" s="96"/>
      <c r="E47" s="97" t="s">
        <v>87</v>
      </c>
      <c r="F47" s="295">
        <f>F35+F37+F41+F43</f>
        <v>44.089999999999996</v>
      </c>
      <c r="G47" s="295">
        <f>G34+G36+G40+G42+G44</f>
        <v>112.32000000000001</v>
      </c>
      <c r="H47" s="295">
        <f>H34+H36+H40+H42+H44</f>
        <v>156.41</v>
      </c>
      <c r="I47" s="98"/>
      <c r="J47" s="228"/>
      <c r="K47" s="228"/>
      <c r="L47" s="228"/>
      <c r="M47" s="228"/>
      <c r="N47" s="292"/>
      <c r="O47" s="179"/>
      <c r="P47" s="127"/>
      <c r="Q47" s="98"/>
      <c r="R47" s="98"/>
      <c r="S47" s="98"/>
      <c r="T47" s="98"/>
      <c r="U47" s="98"/>
      <c r="V47" s="98"/>
      <c r="W47" s="98"/>
      <c r="X47" s="98"/>
      <c r="Y47" s="98"/>
      <c r="Z47" s="241"/>
      <c r="AA47" s="241"/>
      <c r="AB47" s="241"/>
      <c r="AC47" s="241"/>
      <c r="AD47" s="241"/>
      <c r="AE47" s="241"/>
      <c r="AF47" s="98"/>
      <c r="AG47" s="241"/>
      <c r="AH47" s="98"/>
      <c r="AI47" s="98"/>
      <c r="AJ47" s="98"/>
      <c r="AK47" s="98"/>
      <c r="AL47" s="98"/>
      <c r="AM47" s="98"/>
    </row>
    <row r="48" spans="1:39" ht="11.25" customHeight="1">
      <c r="A48" s="314"/>
      <c r="B48" s="47"/>
      <c r="C48" s="100"/>
      <c r="D48" s="101"/>
      <c r="E48" s="102" t="s">
        <v>17</v>
      </c>
      <c r="F48" s="290"/>
      <c r="G48" s="290"/>
      <c r="H48" s="290"/>
      <c r="I48" s="103"/>
      <c r="J48" s="103"/>
      <c r="K48" s="103"/>
      <c r="L48" s="103"/>
      <c r="M48" s="103"/>
      <c r="N48" s="292"/>
      <c r="O48" s="179"/>
      <c r="P48" s="128">
        <f>K56-K35</f>
        <v>0.17708333333333348</v>
      </c>
      <c r="Q48" s="103"/>
      <c r="R48" s="103"/>
      <c r="S48" s="103"/>
      <c r="T48" s="103"/>
      <c r="U48" s="103"/>
      <c r="V48" s="103"/>
      <c r="W48" s="103"/>
      <c r="X48" s="103"/>
      <c r="Y48" s="103"/>
      <c r="Z48" s="242"/>
      <c r="AA48" s="242"/>
      <c r="AB48" s="242"/>
      <c r="AC48" s="242"/>
      <c r="AD48" s="242"/>
      <c r="AE48" s="242"/>
      <c r="AF48" s="103"/>
      <c r="AG48" s="242"/>
      <c r="AH48" s="103"/>
      <c r="AI48" s="103"/>
      <c r="AJ48" s="103"/>
      <c r="AK48" s="103"/>
      <c r="AL48" s="103"/>
      <c r="AM48" s="103"/>
    </row>
    <row r="49" spans="1:39" ht="11.25" customHeight="1">
      <c r="A49" s="314"/>
      <c r="B49" s="47"/>
      <c r="C49" s="129">
        <f>C42</f>
        <v>8</v>
      </c>
      <c r="D49" s="91"/>
      <c r="E49" s="62" t="s">
        <v>85</v>
      </c>
      <c r="F49" s="130"/>
      <c r="G49" s="58"/>
      <c r="H49" s="58"/>
      <c r="I49" s="93">
        <v>0.020833333333333332</v>
      </c>
      <c r="J49" s="93">
        <f>J46+I49</f>
        <v>0.6458333333333333</v>
      </c>
      <c r="K49" s="93">
        <f>K46+I49</f>
        <v>0.6770833333333334</v>
      </c>
      <c r="L49" s="93"/>
      <c r="M49" s="47"/>
      <c r="N49" s="293"/>
      <c r="O49" s="179"/>
      <c r="P49" s="60" t="s">
        <v>37</v>
      </c>
      <c r="Q49" s="106"/>
      <c r="R49" s="106"/>
      <c r="S49" s="240">
        <f>J49-S$2</f>
        <v>0.6145833333333333</v>
      </c>
      <c r="T49" s="240">
        <f t="shared" si="14"/>
        <v>0.6340277777777777</v>
      </c>
      <c r="U49" s="240">
        <f t="shared" si="15"/>
        <v>0.6354166666666666</v>
      </c>
      <c r="V49" s="240">
        <f>Y49-V$2</f>
        <v>0.6368055555555555</v>
      </c>
      <c r="W49" s="240">
        <f>Y49-W$2</f>
        <v>0.6381944444444444</v>
      </c>
      <c r="X49" s="240">
        <f>Y49-X$2</f>
        <v>0.6395833333333333</v>
      </c>
      <c r="Y49" s="254">
        <f>J49</f>
        <v>0.6458333333333333</v>
      </c>
      <c r="Z49" s="279"/>
      <c r="AA49" s="240">
        <f t="shared" si="0"/>
        <v>0.6652777777777779</v>
      </c>
      <c r="AB49" s="240">
        <f t="shared" si="1"/>
        <v>0.6666666666666667</v>
      </c>
      <c r="AC49" s="240">
        <f t="shared" si="2"/>
        <v>0.6680555555555556</v>
      </c>
      <c r="AD49" s="240">
        <f t="shared" si="3"/>
        <v>0.6694444444444445</v>
      </c>
      <c r="AE49" s="240">
        <f t="shared" si="4"/>
        <v>0.6708333333333334</v>
      </c>
      <c r="AF49" s="254">
        <f t="shared" si="5"/>
        <v>0.6770833333333334</v>
      </c>
      <c r="AH49" s="240"/>
      <c r="AI49" s="240"/>
      <c r="AJ49" s="240"/>
      <c r="AK49" s="240"/>
      <c r="AL49" s="240"/>
      <c r="AM49" s="261"/>
    </row>
    <row r="50" spans="1:39" ht="11.25" customHeight="1">
      <c r="A50" s="314"/>
      <c r="B50" s="47"/>
      <c r="C50" s="131"/>
      <c r="D50" s="132"/>
      <c r="E50" s="133" t="s">
        <v>18</v>
      </c>
      <c r="F50" s="134"/>
      <c r="G50" s="134"/>
      <c r="H50" s="134"/>
      <c r="I50" s="135"/>
      <c r="J50" s="135"/>
      <c r="K50" s="135"/>
      <c r="L50" s="135"/>
      <c r="M50" s="47"/>
      <c r="N50" s="47"/>
      <c r="O50" s="179"/>
      <c r="S50" s="240"/>
      <c r="T50" s="240"/>
      <c r="U50" s="240"/>
      <c r="V50" s="240"/>
      <c r="W50" s="240"/>
      <c r="X50" s="240"/>
      <c r="Y50" s="254"/>
      <c r="AA50" s="240"/>
      <c r="AB50" s="240"/>
      <c r="AC50" s="240"/>
      <c r="AD50" s="240"/>
      <c r="AE50" s="240"/>
      <c r="AF50" s="254"/>
      <c r="AH50" s="240"/>
      <c r="AI50" s="240"/>
      <c r="AJ50" s="240"/>
      <c r="AK50" s="240"/>
      <c r="AL50" s="240"/>
      <c r="AM50" s="261"/>
    </row>
    <row r="51" spans="1:39" ht="11.25" customHeight="1">
      <c r="A51" s="314"/>
      <c r="B51" s="47"/>
      <c r="C51" s="136">
        <f>C42</f>
        <v>8</v>
      </c>
      <c r="D51" s="91"/>
      <c r="E51" s="62" t="s">
        <v>86</v>
      </c>
      <c r="F51" s="58"/>
      <c r="G51" s="58"/>
      <c r="H51" s="58"/>
      <c r="I51" s="93">
        <v>0.006944444444444444</v>
      </c>
      <c r="J51" s="93">
        <f>J49+I51</f>
        <v>0.6527777777777777</v>
      </c>
      <c r="K51" s="93">
        <f>K49+I51</f>
        <v>0.6840277777777778</v>
      </c>
      <c r="L51" s="93"/>
      <c r="M51" s="47"/>
      <c r="N51" s="291">
        <v>3</v>
      </c>
      <c r="O51" s="179"/>
      <c r="S51" s="240">
        <f>J51-S$2</f>
        <v>0.6215277777777777</v>
      </c>
      <c r="T51" s="240">
        <f t="shared" si="14"/>
        <v>0.6409722222222222</v>
      </c>
      <c r="U51" s="240">
        <f>Y51-U$2</f>
        <v>0.642361111111111</v>
      </c>
      <c r="V51" s="240">
        <f>Y51-V$2</f>
        <v>0.6437499999999999</v>
      </c>
      <c r="W51" s="240">
        <f>Y51-W$2</f>
        <v>0.6451388888888888</v>
      </c>
      <c r="X51" s="240">
        <f>Y51-X$2</f>
        <v>0.6465277777777777</v>
      </c>
      <c r="Y51" s="254">
        <f>J51</f>
        <v>0.6527777777777777</v>
      </c>
      <c r="Z51" s="279"/>
      <c r="AA51" s="240">
        <f t="shared" si="0"/>
        <v>0.6722222222222223</v>
      </c>
      <c r="AB51" s="240">
        <f t="shared" si="1"/>
        <v>0.6736111111111112</v>
      </c>
      <c r="AC51" s="240">
        <f t="shared" si="2"/>
        <v>0.675</v>
      </c>
      <c r="AD51" s="240">
        <f t="shared" si="3"/>
        <v>0.6763888888888889</v>
      </c>
      <c r="AE51" s="240">
        <f t="shared" si="4"/>
        <v>0.6777777777777778</v>
      </c>
      <c r="AF51" s="254">
        <f t="shared" si="5"/>
        <v>0.6840277777777778</v>
      </c>
      <c r="AH51" s="240"/>
      <c r="AI51" s="240"/>
      <c r="AJ51" s="240"/>
      <c r="AK51" s="240"/>
      <c r="AL51" s="240"/>
      <c r="AM51" s="261"/>
    </row>
    <row r="52" spans="1:39" ht="11.25" customHeight="1">
      <c r="A52" s="314"/>
      <c r="B52" s="47"/>
      <c r="C52" s="108" t="s">
        <v>2</v>
      </c>
      <c r="D52" s="109"/>
      <c r="E52" s="110" t="s">
        <v>31</v>
      </c>
      <c r="F52" s="289">
        <f>F56+F58</f>
        <v>21.39</v>
      </c>
      <c r="G52" s="289">
        <f>H52-F52</f>
        <v>65.8</v>
      </c>
      <c r="H52" s="289">
        <f>H31</f>
        <v>87.19</v>
      </c>
      <c r="I52" s="111"/>
      <c r="J52" s="111"/>
      <c r="K52" s="111"/>
      <c r="L52" s="111"/>
      <c r="M52" s="111"/>
      <c r="N52" s="292"/>
      <c r="O52" s="179"/>
      <c r="Q52" s="243"/>
      <c r="R52" s="243"/>
      <c r="S52" s="243"/>
      <c r="T52" s="243"/>
      <c r="U52" s="243"/>
      <c r="V52" s="243"/>
      <c r="W52" s="243"/>
      <c r="X52" s="243"/>
      <c r="Y52" s="243"/>
      <c r="Z52" s="264"/>
      <c r="AA52" s="264"/>
      <c r="AB52" s="264"/>
      <c r="AC52" s="264"/>
      <c r="AD52" s="264"/>
      <c r="AE52" s="264"/>
      <c r="AF52" s="243"/>
      <c r="AG52" s="264"/>
      <c r="AH52" s="243"/>
      <c r="AI52" s="243"/>
      <c r="AJ52" s="243"/>
      <c r="AK52" s="243"/>
      <c r="AL52" s="243"/>
      <c r="AM52" s="243"/>
    </row>
    <row r="53" spans="1:39" ht="11.25" customHeight="1">
      <c r="A53" s="314"/>
      <c r="B53" s="47"/>
      <c r="C53" s="113">
        <v>5</v>
      </c>
      <c r="D53" s="114"/>
      <c r="E53" s="115" t="s">
        <v>16</v>
      </c>
      <c r="F53" s="290"/>
      <c r="G53" s="290"/>
      <c r="H53" s="290"/>
      <c r="I53" s="116"/>
      <c r="J53" s="116"/>
      <c r="K53" s="116"/>
      <c r="L53" s="116"/>
      <c r="M53" s="116"/>
      <c r="N53" s="292"/>
      <c r="O53" s="179"/>
      <c r="Q53" s="245"/>
      <c r="R53" s="245"/>
      <c r="S53" s="245"/>
      <c r="T53" s="245"/>
      <c r="U53" s="245"/>
      <c r="V53" s="245"/>
      <c r="W53" s="245"/>
      <c r="X53" s="245"/>
      <c r="Y53" s="245"/>
      <c r="Z53" s="265"/>
      <c r="AA53" s="265"/>
      <c r="AB53" s="265"/>
      <c r="AC53" s="265"/>
      <c r="AD53" s="265"/>
      <c r="AE53" s="265"/>
      <c r="AF53" s="245"/>
      <c r="AG53" s="265"/>
      <c r="AH53" s="245"/>
      <c r="AI53" s="245"/>
      <c r="AJ53" s="245"/>
      <c r="AK53" s="245"/>
      <c r="AL53" s="245"/>
      <c r="AM53" s="245"/>
    </row>
    <row r="54" spans="1:39" ht="11.25" customHeight="1">
      <c r="A54" s="314"/>
      <c r="B54" s="47"/>
      <c r="C54" s="137"/>
      <c r="D54" s="138"/>
      <c r="E54" s="118" t="s">
        <v>15</v>
      </c>
      <c r="F54" s="130"/>
      <c r="G54" s="130"/>
      <c r="H54" s="139"/>
      <c r="I54" s="92"/>
      <c r="J54" s="92"/>
      <c r="K54" s="92"/>
      <c r="L54" s="92"/>
      <c r="M54" s="47"/>
      <c r="N54" s="292"/>
      <c r="O54" s="179"/>
      <c r="S54" s="240"/>
      <c r="T54" s="240"/>
      <c r="U54" s="240"/>
      <c r="V54" s="240"/>
      <c r="W54" s="240"/>
      <c r="X54" s="240"/>
      <c r="Y54" s="254"/>
      <c r="Z54" s="279"/>
      <c r="AA54" s="240"/>
      <c r="AB54" s="240"/>
      <c r="AC54" s="240"/>
      <c r="AD54" s="240"/>
      <c r="AE54" s="240"/>
      <c r="AF54" s="254"/>
      <c r="AH54" s="240"/>
      <c r="AI54" s="240"/>
      <c r="AJ54" s="240"/>
      <c r="AK54" s="240"/>
      <c r="AL54" s="240"/>
      <c r="AM54" s="261"/>
    </row>
    <row r="55" spans="1:40" ht="11.25" customHeight="1">
      <c r="A55" s="314"/>
      <c r="B55" s="47"/>
      <c r="C55" s="119">
        <v>9</v>
      </c>
      <c r="D55" s="91"/>
      <c r="E55" s="62" t="s">
        <v>23</v>
      </c>
      <c r="F55" s="58"/>
      <c r="G55" s="58">
        <f>H55-F54</f>
        <v>17.7</v>
      </c>
      <c r="H55" s="58">
        <v>17.7</v>
      </c>
      <c r="I55" s="92">
        <v>0.017361111111111112</v>
      </c>
      <c r="J55" s="93">
        <f>I55+J51</f>
        <v>0.6701388888888888</v>
      </c>
      <c r="K55" s="93">
        <f>I55+K51</f>
        <v>0.701388888888889</v>
      </c>
      <c r="L55" s="93"/>
      <c r="M55" s="47"/>
      <c r="N55" s="292"/>
      <c r="O55" s="179"/>
      <c r="P55" s="63">
        <f>IF(H55&gt;0,H55/(HOUR(I55)+MINUTE(I55)/60)," ")</f>
        <v>42.48</v>
      </c>
      <c r="Q55" s="63"/>
      <c r="R55" s="63"/>
      <c r="S55" s="240">
        <f>J55-S$2</f>
        <v>0.6388888888888888</v>
      </c>
      <c r="T55" s="240">
        <f t="shared" si="14"/>
        <v>0.6583333333333333</v>
      </c>
      <c r="U55" s="240">
        <f t="shared" si="15"/>
        <v>0.6597222222222222</v>
      </c>
      <c r="V55" s="240">
        <f>Y55-V$2</f>
        <v>0.6611111111111111</v>
      </c>
      <c r="W55" s="240">
        <f>Y55-W$2</f>
        <v>0.6625</v>
      </c>
      <c r="X55" s="240">
        <f>Y55-X$2</f>
        <v>0.6638888888888889</v>
      </c>
      <c r="Y55" s="254">
        <f>J55</f>
        <v>0.6701388888888888</v>
      </c>
      <c r="Z55" s="283">
        <f>Y55+Z1</f>
        <v>0.6805555555555555</v>
      </c>
      <c r="AA55" s="240">
        <f t="shared" si="0"/>
        <v>0.6895833333333334</v>
      </c>
      <c r="AB55" s="240">
        <f t="shared" si="1"/>
        <v>0.6909722222222223</v>
      </c>
      <c r="AC55" s="240">
        <f t="shared" si="2"/>
        <v>0.6923611111111112</v>
      </c>
      <c r="AD55" s="240">
        <f t="shared" si="3"/>
        <v>0.6937500000000001</v>
      </c>
      <c r="AE55" s="240">
        <f t="shared" si="4"/>
        <v>0.695138888888889</v>
      </c>
      <c r="AF55" s="254">
        <f t="shared" si="5"/>
        <v>0.701388888888889</v>
      </c>
      <c r="AG55" s="230"/>
      <c r="AH55" s="240"/>
      <c r="AI55" s="240"/>
      <c r="AJ55" s="240"/>
      <c r="AK55" s="240"/>
      <c r="AL55" s="240"/>
      <c r="AM55" s="261"/>
      <c r="AN55" s="230"/>
    </row>
    <row r="56" spans="1:40" s="250" customFormat="1" ht="11.25" customHeight="1">
      <c r="A56" s="314"/>
      <c r="B56" s="124"/>
      <c r="C56" s="120" t="s">
        <v>14</v>
      </c>
      <c r="D56" s="91">
        <f>C55</f>
        <v>9</v>
      </c>
      <c r="E56" s="121" t="s">
        <v>95</v>
      </c>
      <c r="F56" s="68">
        <f>F35</f>
        <v>6.41</v>
      </c>
      <c r="G56" s="58"/>
      <c r="H56" s="58"/>
      <c r="I56" s="122">
        <v>0.0020833333333333333</v>
      </c>
      <c r="J56" s="123">
        <f>J55+I56</f>
        <v>0.6722222222222222</v>
      </c>
      <c r="K56" s="123">
        <f>K55+I56</f>
        <v>0.7034722222222223</v>
      </c>
      <c r="L56" s="123"/>
      <c r="M56" s="124"/>
      <c r="N56" s="292"/>
      <c r="O56" s="247"/>
      <c r="P56" s="124"/>
      <c r="Q56" s="67"/>
      <c r="R56" s="67"/>
      <c r="S56" s="248">
        <f>J56-S$2</f>
        <v>0.6409722222222222</v>
      </c>
      <c r="T56" s="248">
        <f t="shared" si="14"/>
        <v>0.6604166666666667</v>
      </c>
      <c r="U56" s="248">
        <f t="shared" si="15"/>
        <v>0.6618055555555555</v>
      </c>
      <c r="V56" s="248">
        <f>Y56-V$2</f>
        <v>0.6631944444444444</v>
      </c>
      <c r="W56" s="248">
        <f>Y56-W$2</f>
        <v>0.6645833333333333</v>
      </c>
      <c r="X56" s="248">
        <f>Y56-X$2</f>
        <v>0.6659722222222222</v>
      </c>
      <c r="Y56" s="258">
        <f>J56</f>
        <v>0.6722222222222222</v>
      </c>
      <c r="Z56" s="280"/>
      <c r="AA56" s="248">
        <f t="shared" si="0"/>
        <v>0.6916666666666668</v>
      </c>
      <c r="AB56" s="248">
        <f t="shared" si="1"/>
        <v>0.6930555555555556</v>
      </c>
      <c r="AC56" s="248">
        <f t="shared" si="2"/>
        <v>0.6944444444444445</v>
      </c>
      <c r="AD56" s="248">
        <f t="shared" si="3"/>
        <v>0.6958333333333334</v>
      </c>
      <c r="AE56" s="248">
        <f t="shared" si="4"/>
        <v>0.6972222222222223</v>
      </c>
      <c r="AF56" s="258">
        <f t="shared" si="5"/>
        <v>0.7034722222222223</v>
      </c>
      <c r="AG56" s="284"/>
      <c r="AH56" s="248"/>
      <c r="AI56" s="248"/>
      <c r="AJ56" s="248"/>
      <c r="AK56" s="248"/>
      <c r="AL56" s="248"/>
      <c r="AM56" s="262"/>
      <c r="AN56" s="284"/>
    </row>
    <row r="57" spans="1:39" ht="11.25" customHeight="1">
      <c r="A57" s="314"/>
      <c r="B57" s="47"/>
      <c r="C57" s="119">
        <f>C55+1</f>
        <v>10</v>
      </c>
      <c r="D57" s="91"/>
      <c r="E57" s="62" t="s">
        <v>25</v>
      </c>
      <c r="F57" s="58"/>
      <c r="G57" s="58">
        <f>H57-F56</f>
        <v>16.39</v>
      </c>
      <c r="H57" s="58">
        <v>22.8</v>
      </c>
      <c r="I57" s="92">
        <v>0.019444444444444445</v>
      </c>
      <c r="J57" s="93">
        <f>J56+I57</f>
        <v>0.6916666666666667</v>
      </c>
      <c r="K57" s="93">
        <f>K56+I57</f>
        <v>0.7229166666666668</v>
      </c>
      <c r="L57" s="93"/>
      <c r="M57" s="47"/>
      <c r="N57" s="292"/>
      <c r="O57" s="179"/>
      <c r="P57" s="63">
        <f>IF(H57&gt;0,H57/(HOUR(I57)+MINUTE(I57)/60)," ")</f>
        <v>48.85714285714286</v>
      </c>
      <c r="Q57" s="63"/>
      <c r="R57" s="63"/>
      <c r="S57" s="240">
        <f>J57-S$2</f>
        <v>0.6604166666666667</v>
      </c>
      <c r="T57" s="240">
        <f t="shared" si="14"/>
        <v>0.6798611111111111</v>
      </c>
      <c r="U57" s="240">
        <f t="shared" si="15"/>
        <v>0.68125</v>
      </c>
      <c r="V57" s="240">
        <f>Y57-V$2</f>
        <v>0.6826388888888889</v>
      </c>
      <c r="W57" s="240">
        <f>Y57-W$2</f>
        <v>0.6840277777777778</v>
      </c>
      <c r="X57" s="240">
        <f>Y57-X$2</f>
        <v>0.6854166666666667</v>
      </c>
      <c r="Y57" s="254">
        <f>J57</f>
        <v>0.6916666666666667</v>
      </c>
      <c r="Z57" s="279"/>
      <c r="AA57" s="240">
        <f t="shared" si="0"/>
        <v>0.7111111111111112</v>
      </c>
      <c r="AB57" s="240">
        <f t="shared" si="1"/>
        <v>0.7125000000000001</v>
      </c>
      <c r="AC57" s="240">
        <f t="shared" si="2"/>
        <v>0.713888888888889</v>
      </c>
      <c r="AD57" s="240">
        <f t="shared" si="3"/>
        <v>0.7152777777777779</v>
      </c>
      <c r="AE57" s="240">
        <f t="shared" si="4"/>
        <v>0.7166666666666668</v>
      </c>
      <c r="AF57" s="254">
        <f t="shared" si="5"/>
        <v>0.7229166666666668</v>
      </c>
      <c r="AH57" s="240"/>
      <c r="AI57" s="240"/>
      <c r="AJ57" s="240"/>
      <c r="AK57" s="240"/>
      <c r="AL57" s="240"/>
      <c r="AM57" s="261"/>
    </row>
    <row r="58" spans="1:40" s="250" customFormat="1" ht="11.25" customHeight="1">
      <c r="A58" s="314"/>
      <c r="B58" s="124"/>
      <c r="C58" s="120" t="s">
        <v>14</v>
      </c>
      <c r="D58" s="91">
        <f>C57</f>
        <v>10</v>
      </c>
      <c r="E58" s="121" t="s">
        <v>96</v>
      </c>
      <c r="F58" s="68">
        <f>F37</f>
        <v>14.98</v>
      </c>
      <c r="G58" s="58"/>
      <c r="H58" s="58"/>
      <c r="I58" s="122">
        <v>0.0020833333333333333</v>
      </c>
      <c r="J58" s="123">
        <f>J57+I58</f>
        <v>0.69375</v>
      </c>
      <c r="K58" s="123">
        <f>K57+I58</f>
        <v>0.7250000000000001</v>
      </c>
      <c r="L58" s="123"/>
      <c r="M58" s="124"/>
      <c r="N58" s="292"/>
      <c r="O58" s="247"/>
      <c r="P58" s="124"/>
      <c r="Q58" s="67"/>
      <c r="R58" s="67"/>
      <c r="S58" s="248">
        <f>J58-S$2</f>
        <v>0.6625</v>
      </c>
      <c r="T58" s="248">
        <f t="shared" si="14"/>
        <v>0.6819444444444445</v>
      </c>
      <c r="U58" s="248">
        <f t="shared" si="15"/>
        <v>0.6833333333333333</v>
      </c>
      <c r="V58" s="248">
        <f>Y58-V$2</f>
        <v>0.6847222222222222</v>
      </c>
      <c r="W58" s="248">
        <f>Y58-W$2</f>
        <v>0.6861111111111111</v>
      </c>
      <c r="X58" s="248">
        <f>Y58-X$2</f>
        <v>0.6875</v>
      </c>
      <c r="Y58" s="258">
        <f>J58</f>
        <v>0.69375</v>
      </c>
      <c r="Z58" s="280"/>
      <c r="AA58" s="248">
        <f t="shared" si="0"/>
        <v>0.7131944444444446</v>
      </c>
      <c r="AB58" s="248">
        <f t="shared" si="1"/>
        <v>0.7145833333333335</v>
      </c>
      <c r="AC58" s="248">
        <f t="shared" si="2"/>
        <v>0.7159722222222223</v>
      </c>
      <c r="AD58" s="248">
        <f>AF58-AD$2</f>
        <v>0.7173611111111112</v>
      </c>
      <c r="AE58" s="248">
        <f>AF58-AE$2</f>
        <v>0.7187500000000001</v>
      </c>
      <c r="AF58" s="258">
        <f t="shared" si="5"/>
        <v>0.7250000000000001</v>
      </c>
      <c r="AG58" s="284"/>
      <c r="AH58" s="248"/>
      <c r="AI58" s="248"/>
      <c r="AJ58" s="248"/>
      <c r="AK58" s="248"/>
      <c r="AL58" s="248"/>
      <c r="AM58" s="262"/>
      <c r="AN58" s="284"/>
    </row>
    <row r="59" spans="1:39" ht="11.25" customHeight="1">
      <c r="A59" s="314"/>
      <c r="B59" s="47"/>
      <c r="C59" s="108" t="s">
        <v>2</v>
      </c>
      <c r="D59" s="109"/>
      <c r="E59" s="110" t="s">
        <v>103</v>
      </c>
      <c r="F59" s="289">
        <f>F62+F64</f>
        <v>22.700000000000003</v>
      </c>
      <c r="G59" s="289">
        <f>H59-F59</f>
        <v>91.82000000000001</v>
      </c>
      <c r="H59" s="289">
        <f>H63+H65+H68+13.69</f>
        <v>114.52000000000001</v>
      </c>
      <c r="I59" s="111"/>
      <c r="J59" s="111"/>
      <c r="K59" s="111"/>
      <c r="L59" s="111"/>
      <c r="M59" s="111"/>
      <c r="N59" s="292"/>
      <c r="O59" s="179"/>
      <c r="P59" s="124"/>
      <c r="Q59" s="243"/>
      <c r="R59" s="243"/>
      <c r="S59" s="243"/>
      <c r="T59" s="243"/>
      <c r="U59" s="243"/>
      <c r="V59" s="243"/>
      <c r="W59" s="243"/>
      <c r="X59" s="243"/>
      <c r="Y59" s="243"/>
      <c r="Z59" s="264"/>
      <c r="AA59" s="264"/>
      <c r="AB59" s="264"/>
      <c r="AC59" s="264"/>
      <c r="AD59" s="264"/>
      <c r="AE59" s="264"/>
      <c r="AF59" s="243"/>
      <c r="AG59" s="264"/>
      <c r="AH59" s="243"/>
      <c r="AI59" s="243"/>
      <c r="AJ59" s="243"/>
      <c r="AK59" s="243"/>
      <c r="AL59" s="243"/>
      <c r="AM59" s="243"/>
    </row>
    <row r="60" spans="1:39" ht="11.25" customHeight="1">
      <c r="A60" s="314"/>
      <c r="B60" s="47"/>
      <c r="C60" s="113">
        <v>6</v>
      </c>
      <c r="D60" s="114"/>
      <c r="E60" s="115" t="s">
        <v>16</v>
      </c>
      <c r="F60" s="290"/>
      <c r="G60" s="290"/>
      <c r="H60" s="294"/>
      <c r="I60" s="116"/>
      <c r="J60" s="116"/>
      <c r="K60" s="116"/>
      <c r="L60" s="116"/>
      <c r="M60" s="116"/>
      <c r="N60" s="292"/>
      <c r="O60" s="179"/>
      <c r="P60" s="124"/>
      <c r="Q60" s="245"/>
      <c r="R60" s="245"/>
      <c r="S60" s="245"/>
      <c r="T60" s="245"/>
      <c r="U60" s="245"/>
      <c r="V60" s="245"/>
      <c r="W60" s="245"/>
      <c r="X60" s="245"/>
      <c r="Y60" s="245"/>
      <c r="Z60" s="265"/>
      <c r="AA60" s="265"/>
      <c r="AB60" s="265"/>
      <c r="AC60" s="265"/>
      <c r="AD60" s="265"/>
      <c r="AE60" s="265"/>
      <c r="AF60" s="245"/>
      <c r="AG60" s="265"/>
      <c r="AH60" s="245"/>
      <c r="AI60" s="245"/>
      <c r="AJ60" s="245"/>
      <c r="AK60" s="245"/>
      <c r="AL60" s="245"/>
      <c r="AM60" s="245"/>
    </row>
    <row r="61" spans="1:39" ht="11.25" customHeight="1">
      <c r="A61" s="314"/>
      <c r="B61" s="47"/>
      <c r="C61" s="119">
        <f>C57+1</f>
        <v>11</v>
      </c>
      <c r="D61" s="91"/>
      <c r="E61" s="62" t="s">
        <v>108</v>
      </c>
      <c r="F61" s="58"/>
      <c r="G61" s="58">
        <f>H61-F58</f>
        <v>45.69</v>
      </c>
      <c r="H61" s="58">
        <v>60.67</v>
      </c>
      <c r="I61" s="92">
        <v>0.05555555555555555</v>
      </c>
      <c r="J61" s="93">
        <f>J58+I61</f>
        <v>0.7493055555555556</v>
      </c>
      <c r="K61" s="93">
        <f>K58+I61</f>
        <v>0.7805555555555557</v>
      </c>
      <c r="L61" s="93"/>
      <c r="M61" s="47"/>
      <c r="N61" s="292"/>
      <c r="O61" s="179"/>
      <c r="P61" s="63">
        <f>IF(H61&gt;0,H61/(HOUR(I61)+MINUTE(I61)/60)," ")</f>
        <v>45.502500000000005</v>
      </c>
      <c r="Q61" s="63"/>
      <c r="R61" s="63"/>
      <c r="S61" s="240">
        <f>J61-S$2</f>
        <v>0.7180555555555556</v>
      </c>
      <c r="T61" s="240">
        <f t="shared" si="14"/>
        <v>0.7375</v>
      </c>
      <c r="U61" s="240">
        <f t="shared" si="15"/>
        <v>0.7388888888888889</v>
      </c>
      <c r="V61" s="240">
        <f>Y61-V$2</f>
        <v>0.7402777777777778</v>
      </c>
      <c r="W61" s="240">
        <f>Y61-W$2</f>
        <v>0.7416666666666667</v>
      </c>
      <c r="X61" s="240">
        <f>Y61-X$2</f>
        <v>0.7430555555555556</v>
      </c>
      <c r="Y61" s="254">
        <f>J61</f>
        <v>0.7493055555555556</v>
      </c>
      <c r="AA61" s="240">
        <f t="shared" si="0"/>
        <v>0.7687500000000002</v>
      </c>
      <c r="AB61" s="240">
        <f t="shared" si="1"/>
        <v>0.770138888888889</v>
      </c>
      <c r="AC61" s="240">
        <f t="shared" si="2"/>
        <v>0.7715277777777779</v>
      </c>
      <c r="AD61" s="240">
        <f t="shared" si="3"/>
        <v>0.7729166666666668</v>
      </c>
      <c r="AE61" s="240">
        <f t="shared" si="4"/>
        <v>0.7743055555555557</v>
      </c>
      <c r="AF61" s="254">
        <f t="shared" si="5"/>
        <v>0.7805555555555557</v>
      </c>
      <c r="AH61" s="240"/>
      <c r="AI61" s="240"/>
      <c r="AJ61" s="240"/>
      <c r="AK61" s="240"/>
      <c r="AL61" s="240"/>
      <c r="AM61" s="261"/>
    </row>
    <row r="62" spans="1:40" s="250" customFormat="1" ht="11.25" customHeight="1">
      <c r="A62" s="314"/>
      <c r="B62" s="124"/>
      <c r="C62" s="120" t="s">
        <v>14</v>
      </c>
      <c r="D62" s="91">
        <f>C61</f>
        <v>11</v>
      </c>
      <c r="E62" s="121" t="s">
        <v>104</v>
      </c>
      <c r="F62" s="68">
        <v>11.3</v>
      </c>
      <c r="G62" s="58"/>
      <c r="H62" s="58"/>
      <c r="I62" s="122">
        <v>0.0020833333333333333</v>
      </c>
      <c r="J62" s="123">
        <f>J61+I62</f>
        <v>0.7513888888888889</v>
      </c>
      <c r="K62" s="123">
        <f>K61+I62</f>
        <v>0.782638888888889</v>
      </c>
      <c r="L62" s="123"/>
      <c r="M62" s="124"/>
      <c r="N62" s="292"/>
      <c r="O62" s="247"/>
      <c r="P62" s="124"/>
      <c r="Q62" s="67"/>
      <c r="R62" s="67"/>
      <c r="S62" s="248">
        <f>J62-S$2</f>
        <v>0.7201388888888889</v>
      </c>
      <c r="T62" s="240">
        <f t="shared" si="14"/>
        <v>0.7395833333333334</v>
      </c>
      <c r="U62" s="240">
        <f t="shared" si="15"/>
        <v>0.7409722222222223</v>
      </c>
      <c r="V62" s="248">
        <f>Y62-V$2</f>
        <v>0.7423611111111111</v>
      </c>
      <c r="W62" s="248">
        <f>Y62-W$2</f>
        <v>0.74375</v>
      </c>
      <c r="X62" s="248">
        <f>Y62-X$2</f>
        <v>0.7451388888888889</v>
      </c>
      <c r="Y62" s="258">
        <f>J62</f>
        <v>0.7513888888888889</v>
      </c>
      <c r="Z62" s="284"/>
      <c r="AA62" s="240">
        <f t="shared" si="0"/>
        <v>0.7708333333333335</v>
      </c>
      <c r="AB62" s="240">
        <f t="shared" si="1"/>
        <v>0.7722222222222224</v>
      </c>
      <c r="AC62" s="240">
        <f t="shared" si="2"/>
        <v>0.7736111111111112</v>
      </c>
      <c r="AD62" s="240">
        <f t="shared" si="3"/>
        <v>0.7750000000000001</v>
      </c>
      <c r="AE62" s="240">
        <f t="shared" si="4"/>
        <v>0.776388888888889</v>
      </c>
      <c r="AF62" s="254">
        <f t="shared" si="5"/>
        <v>0.782638888888889</v>
      </c>
      <c r="AG62" s="284"/>
      <c r="AH62" s="240"/>
      <c r="AI62" s="240"/>
      <c r="AJ62" s="248"/>
      <c r="AK62" s="248"/>
      <c r="AL62" s="248"/>
      <c r="AM62" s="262"/>
      <c r="AN62" s="284"/>
    </row>
    <row r="63" spans="1:39" ht="11.25" customHeight="1">
      <c r="A63" s="314"/>
      <c r="B63" s="47"/>
      <c r="C63" s="119">
        <f>C61+1</f>
        <v>12</v>
      </c>
      <c r="D63" s="91"/>
      <c r="E63" s="62" t="s">
        <v>109</v>
      </c>
      <c r="F63" s="58"/>
      <c r="G63" s="58">
        <f>H63-F62</f>
        <v>21.900000000000002</v>
      </c>
      <c r="H63" s="58">
        <v>33.2</v>
      </c>
      <c r="I63" s="92">
        <v>0.027777777777777776</v>
      </c>
      <c r="J63" s="93">
        <f>J62+I63</f>
        <v>0.7791666666666667</v>
      </c>
      <c r="K63" s="93">
        <f>K62+I63</f>
        <v>0.8104166666666668</v>
      </c>
      <c r="L63" s="93"/>
      <c r="M63" s="47"/>
      <c r="N63" s="292"/>
      <c r="O63" s="179"/>
      <c r="P63" s="63">
        <f>IF(H63&gt;0,H63/(HOUR(I63)+MINUTE(I63)/60)," ")</f>
        <v>49.800000000000004</v>
      </c>
      <c r="Q63" s="63"/>
      <c r="R63" s="63"/>
      <c r="S63" s="240">
        <f>J63-S$2</f>
        <v>0.7479166666666667</v>
      </c>
      <c r="T63" s="240">
        <f t="shared" si="14"/>
        <v>0.7673611111111112</v>
      </c>
      <c r="U63" s="240">
        <f t="shared" si="15"/>
        <v>0.76875</v>
      </c>
      <c r="V63" s="240">
        <f>Y63-V$2</f>
        <v>0.7701388888888889</v>
      </c>
      <c r="W63" s="240">
        <f>Y63-W$2</f>
        <v>0.7715277777777778</v>
      </c>
      <c r="X63" s="240">
        <f>Y63-X$2</f>
        <v>0.7729166666666667</v>
      </c>
      <c r="Y63" s="254">
        <f>J63</f>
        <v>0.7791666666666667</v>
      </c>
      <c r="AA63" s="240">
        <f t="shared" si="0"/>
        <v>0.7986111111111113</v>
      </c>
      <c r="AB63" s="240">
        <f t="shared" si="1"/>
        <v>0.8000000000000002</v>
      </c>
      <c r="AC63" s="240">
        <f t="shared" si="2"/>
        <v>0.801388888888889</v>
      </c>
      <c r="AD63" s="240">
        <f t="shared" si="3"/>
        <v>0.8027777777777779</v>
      </c>
      <c r="AE63" s="240">
        <f t="shared" si="4"/>
        <v>0.8041666666666668</v>
      </c>
      <c r="AF63" s="254">
        <f t="shared" si="5"/>
        <v>0.8104166666666668</v>
      </c>
      <c r="AH63" s="240"/>
      <c r="AI63" s="240"/>
      <c r="AJ63" s="240"/>
      <c r="AK63" s="240"/>
      <c r="AL63" s="240"/>
      <c r="AM63" s="261"/>
    </row>
    <row r="64" spans="1:40" s="250" customFormat="1" ht="11.25" customHeight="1">
      <c r="A64" s="314"/>
      <c r="B64" s="124"/>
      <c r="C64" s="120" t="s">
        <v>14</v>
      </c>
      <c r="D64" s="91">
        <f>C63</f>
        <v>12</v>
      </c>
      <c r="E64" s="121" t="s">
        <v>105</v>
      </c>
      <c r="F64" s="68">
        <v>11.4</v>
      </c>
      <c r="G64" s="58"/>
      <c r="H64" s="58"/>
      <c r="I64" s="122">
        <v>0.0020833333333333333</v>
      </c>
      <c r="J64" s="123">
        <f>J63+I64</f>
        <v>0.78125</v>
      </c>
      <c r="K64" s="123">
        <f>K63+I64</f>
        <v>0.8125000000000001</v>
      </c>
      <c r="L64" s="123"/>
      <c r="M64" s="124"/>
      <c r="N64" s="292"/>
      <c r="O64" s="247"/>
      <c r="P64" s="124"/>
      <c r="Q64" s="67"/>
      <c r="R64" s="67"/>
      <c r="S64" s="248">
        <f>J64-S$2</f>
        <v>0.75</v>
      </c>
      <c r="T64" s="240">
        <f t="shared" si="14"/>
        <v>0.7694444444444445</v>
      </c>
      <c r="U64" s="240">
        <f t="shared" si="15"/>
        <v>0.7708333333333334</v>
      </c>
      <c r="V64" s="248">
        <f>Y64-V$2</f>
        <v>0.7722222222222223</v>
      </c>
      <c r="W64" s="248">
        <f>Y64-W$2</f>
        <v>0.7736111111111111</v>
      </c>
      <c r="X64" s="248">
        <f>Y64-X$2</f>
        <v>0.775</v>
      </c>
      <c r="Y64" s="258">
        <f>J64</f>
        <v>0.78125</v>
      </c>
      <c r="Z64" s="284"/>
      <c r="AA64" s="240">
        <f t="shared" si="0"/>
        <v>0.8006944444444446</v>
      </c>
      <c r="AB64" s="240">
        <f t="shared" si="1"/>
        <v>0.8020833333333335</v>
      </c>
      <c r="AC64" s="240">
        <f t="shared" si="2"/>
        <v>0.8034722222222224</v>
      </c>
      <c r="AD64" s="240">
        <f t="shared" si="3"/>
        <v>0.8048611111111112</v>
      </c>
      <c r="AE64" s="240">
        <f t="shared" si="4"/>
        <v>0.8062500000000001</v>
      </c>
      <c r="AF64" s="254">
        <f t="shared" si="5"/>
        <v>0.8125000000000001</v>
      </c>
      <c r="AG64" s="284"/>
      <c r="AH64" s="240"/>
      <c r="AI64" s="240"/>
      <c r="AJ64" s="248"/>
      <c r="AK64" s="248"/>
      <c r="AL64" s="248"/>
      <c r="AM64" s="262"/>
      <c r="AN64" s="284"/>
    </row>
    <row r="65" spans="1:39" ht="11.25" customHeight="1">
      <c r="A65" s="314"/>
      <c r="B65" s="57"/>
      <c r="C65" s="90" t="s">
        <v>68</v>
      </c>
      <c r="D65" s="138"/>
      <c r="E65" s="118" t="s">
        <v>88</v>
      </c>
      <c r="F65" s="94"/>
      <c r="G65" s="58">
        <f>H65-F64</f>
        <v>49.64</v>
      </c>
      <c r="H65" s="130">
        <v>61.04</v>
      </c>
      <c r="I65" s="92">
        <v>0.04513888888888889</v>
      </c>
      <c r="J65" s="93">
        <f>J64+I65</f>
        <v>0.8263888888888888</v>
      </c>
      <c r="K65" s="93">
        <f>K64+I65</f>
        <v>0.857638888888889</v>
      </c>
      <c r="L65" s="93">
        <f>L43+I65</f>
        <v>0.7430555555555556</v>
      </c>
      <c r="M65" s="47"/>
      <c r="N65" s="292"/>
      <c r="O65" s="179"/>
      <c r="P65" s="63">
        <f>IF(H65&gt;0,H65/(HOUR(I65)+MINUTE(I65)/60)," ")</f>
        <v>56.34461538461539</v>
      </c>
      <c r="Q65" s="63"/>
      <c r="R65" s="63"/>
      <c r="S65" s="240">
        <f>J65-S$2</f>
        <v>0.7951388888888888</v>
      </c>
      <c r="T65" s="240">
        <f t="shared" si="14"/>
        <v>0.8145833333333333</v>
      </c>
      <c r="U65" s="240">
        <f t="shared" si="15"/>
        <v>0.8159722222222222</v>
      </c>
      <c r="V65" s="240">
        <f>Y65-V$2</f>
        <v>0.8173611111111111</v>
      </c>
      <c r="W65" s="240">
        <f>Y65-W$2</f>
        <v>0.81875</v>
      </c>
      <c r="X65" s="240">
        <f>Y65-X$2</f>
        <v>0.8201388888888889</v>
      </c>
      <c r="Y65" s="254">
        <f>J65</f>
        <v>0.8263888888888888</v>
      </c>
      <c r="AA65" s="240">
        <f t="shared" si="0"/>
        <v>0.8458333333333334</v>
      </c>
      <c r="AB65" s="240">
        <f t="shared" si="1"/>
        <v>0.8472222222222223</v>
      </c>
      <c r="AC65" s="240">
        <f t="shared" si="2"/>
        <v>0.8486111111111112</v>
      </c>
      <c r="AD65" s="240">
        <f t="shared" si="3"/>
        <v>0.8500000000000001</v>
      </c>
      <c r="AE65" s="240">
        <f t="shared" si="4"/>
        <v>0.851388888888889</v>
      </c>
      <c r="AF65" s="254">
        <f t="shared" si="5"/>
        <v>0.857638888888889</v>
      </c>
      <c r="AH65" s="240">
        <f>AM65-AH$2</f>
        <v>0.7312500000000001</v>
      </c>
      <c r="AI65" s="240">
        <f>AM65-AI$2</f>
        <v>0.732638888888889</v>
      </c>
      <c r="AJ65" s="240">
        <f>AM65-AJ$2</f>
        <v>0.7340277777777778</v>
      </c>
      <c r="AK65" s="240">
        <f>AM65-AK$2</f>
        <v>0.7354166666666667</v>
      </c>
      <c r="AL65" s="240">
        <f>AM65-AL$2</f>
        <v>0.7368055555555556</v>
      </c>
      <c r="AM65" s="261">
        <f>L65</f>
        <v>0.7430555555555556</v>
      </c>
    </row>
    <row r="66" spans="1:39" ht="12.75">
      <c r="A66" s="314"/>
      <c r="B66" s="47" t="s">
        <v>42</v>
      </c>
      <c r="C66" s="204"/>
      <c r="D66" s="91"/>
      <c r="E66" s="140" t="s">
        <v>89</v>
      </c>
      <c r="F66" s="58"/>
      <c r="G66" s="58"/>
      <c r="H66" s="130"/>
      <c r="I66" s="47"/>
      <c r="J66" s="47"/>
      <c r="K66" s="60"/>
      <c r="L66" s="60"/>
      <c r="M66" s="47"/>
      <c r="N66" s="292"/>
      <c r="O66" s="179"/>
      <c r="P66" s="63" t="str">
        <f>IF(H66&gt;0,H66/(HOUR(I65)+MINUTE(I65)/60)," ")</f>
        <v> </v>
      </c>
      <c r="Q66" s="63"/>
      <c r="R66" s="63"/>
      <c r="T66" s="240"/>
      <c r="U66" s="240"/>
      <c r="Y66" s="259"/>
      <c r="AA66" s="240"/>
      <c r="AB66" s="240"/>
      <c r="AC66" s="240"/>
      <c r="AD66" s="240"/>
      <c r="AE66" s="240"/>
      <c r="AF66" s="254"/>
      <c r="AH66" s="240"/>
      <c r="AI66" s="240"/>
      <c r="AJ66" s="240"/>
      <c r="AK66" s="240"/>
      <c r="AL66" s="240"/>
      <c r="AM66" s="261"/>
    </row>
    <row r="67" spans="1:39" ht="12.75">
      <c r="A67" s="314"/>
      <c r="B67" s="47"/>
      <c r="C67" s="90" t="s">
        <v>69</v>
      </c>
      <c r="D67" s="56"/>
      <c r="E67" s="141" t="s">
        <v>90</v>
      </c>
      <c r="F67" s="58"/>
      <c r="G67" s="130"/>
      <c r="H67" s="130"/>
      <c r="I67" s="93">
        <v>0.006944444444444444</v>
      </c>
      <c r="J67" s="93">
        <f>I67+J65</f>
        <v>0.8333333333333333</v>
      </c>
      <c r="K67" s="93">
        <f>I67+K65</f>
        <v>0.8645833333333334</v>
      </c>
      <c r="L67" s="93">
        <f>I67+L65</f>
        <v>0.75</v>
      </c>
      <c r="M67" s="47"/>
      <c r="N67" s="292"/>
      <c r="O67" s="179"/>
      <c r="S67" s="240">
        <f>J67-S$2</f>
        <v>0.8020833333333333</v>
      </c>
      <c r="T67" s="240">
        <f t="shared" si="14"/>
        <v>0.8215277777777777</v>
      </c>
      <c r="U67" s="240">
        <f t="shared" si="15"/>
        <v>0.8229166666666666</v>
      </c>
      <c r="V67" s="240">
        <f>Y67-V$2</f>
        <v>0.8243055555555555</v>
      </c>
      <c r="W67" s="240">
        <f>Y67-W$2</f>
        <v>0.8256944444444444</v>
      </c>
      <c r="X67" s="240">
        <f>Y67-X$2</f>
        <v>0.8270833333333333</v>
      </c>
      <c r="Y67" s="254">
        <f>J67</f>
        <v>0.8333333333333333</v>
      </c>
      <c r="AA67" s="240">
        <f t="shared" si="0"/>
        <v>0.8527777777777779</v>
      </c>
      <c r="AB67" s="240">
        <f t="shared" si="1"/>
        <v>0.8541666666666667</v>
      </c>
      <c r="AC67" s="240">
        <f t="shared" si="2"/>
        <v>0.8555555555555556</v>
      </c>
      <c r="AD67" s="240">
        <f t="shared" si="3"/>
        <v>0.8569444444444445</v>
      </c>
      <c r="AE67" s="240">
        <f t="shared" si="4"/>
        <v>0.8583333333333334</v>
      </c>
      <c r="AF67" s="254">
        <f t="shared" si="5"/>
        <v>0.8645833333333334</v>
      </c>
      <c r="AH67" s="240">
        <f>AM67-AH$2</f>
        <v>0.7381944444444445</v>
      </c>
      <c r="AI67" s="240">
        <f>AM67-AI$2</f>
        <v>0.7395833333333334</v>
      </c>
      <c r="AJ67" s="240">
        <f>AM67-AJ$2</f>
        <v>0.7409722222222223</v>
      </c>
      <c r="AK67" s="240">
        <f>AM67-AK$2</f>
        <v>0.7423611111111111</v>
      </c>
      <c r="AL67" s="240">
        <f>AM67-AL$2</f>
        <v>0.74375</v>
      </c>
      <c r="AM67" s="261">
        <f>L67</f>
        <v>0.75</v>
      </c>
    </row>
    <row r="68" spans="1:39" ht="12.75">
      <c r="A68" s="314"/>
      <c r="B68" s="47"/>
      <c r="C68" s="90" t="s">
        <v>70</v>
      </c>
      <c r="D68" s="56"/>
      <c r="E68" s="74" t="s">
        <v>97</v>
      </c>
      <c r="F68" s="58"/>
      <c r="G68" s="58">
        <f>H68</f>
        <v>6.59</v>
      </c>
      <c r="H68" s="58">
        <v>6.59</v>
      </c>
      <c r="I68" s="93">
        <v>0.010416666666666666</v>
      </c>
      <c r="J68" s="93">
        <f>J67+I68</f>
        <v>0.8437499999999999</v>
      </c>
      <c r="K68" s="93">
        <f>K67+I68</f>
        <v>0.875</v>
      </c>
      <c r="L68" s="93">
        <f>L67+I68</f>
        <v>0.7604166666666666</v>
      </c>
      <c r="M68" s="47"/>
      <c r="N68" s="293"/>
      <c r="O68" s="179"/>
      <c r="P68" s="63">
        <f>IF(H68&gt;0,H68/(HOUR(I68)+MINUTE(I68)/60)," ")</f>
        <v>26.36</v>
      </c>
      <c r="Q68" s="63"/>
      <c r="R68" s="63"/>
      <c r="S68" s="240">
        <f>J68-S$2</f>
        <v>0.8124999999999999</v>
      </c>
      <c r="T68" s="240">
        <f t="shared" si="14"/>
        <v>0.8319444444444444</v>
      </c>
      <c r="U68" s="240">
        <f t="shared" si="15"/>
        <v>0.8333333333333333</v>
      </c>
      <c r="V68" s="240">
        <f>Y68-V$2</f>
        <v>0.8347222222222221</v>
      </c>
      <c r="W68" s="240">
        <f>Y68-W$2</f>
        <v>0.836111111111111</v>
      </c>
      <c r="X68" s="240">
        <f>Y68-X$2</f>
        <v>0.8374999999999999</v>
      </c>
      <c r="Y68" s="260">
        <f>J68</f>
        <v>0.8437499999999999</v>
      </c>
      <c r="AA68" s="240">
        <f t="shared" si="0"/>
        <v>0.8631944444444445</v>
      </c>
      <c r="AB68" s="240">
        <f t="shared" si="1"/>
        <v>0.8645833333333334</v>
      </c>
      <c r="AC68" s="240">
        <f t="shared" si="2"/>
        <v>0.8659722222222223</v>
      </c>
      <c r="AD68" s="240">
        <f t="shared" si="3"/>
        <v>0.8673611111111111</v>
      </c>
      <c r="AE68" s="240">
        <f t="shared" si="4"/>
        <v>0.86875</v>
      </c>
      <c r="AF68" s="260">
        <f t="shared" si="5"/>
        <v>0.875</v>
      </c>
      <c r="AH68" s="240">
        <f>AM68-AH$2</f>
        <v>0.7486111111111111</v>
      </c>
      <c r="AI68" s="240">
        <f>AM68-AI$2</f>
        <v>0.75</v>
      </c>
      <c r="AJ68" s="240">
        <f>AM68-AJ$2</f>
        <v>0.7513888888888889</v>
      </c>
      <c r="AK68" s="240">
        <f>AM68-AK$2</f>
        <v>0.7527777777777778</v>
      </c>
      <c r="AL68" s="240">
        <f>AM68-AL$2</f>
        <v>0.7541666666666667</v>
      </c>
      <c r="AM68" s="263">
        <f>L68</f>
        <v>0.7604166666666666</v>
      </c>
    </row>
    <row r="69" ht="12.75">
      <c r="AE69" s="240"/>
    </row>
    <row r="70" ht="12.75">
      <c r="AE70" s="240"/>
    </row>
    <row r="71" ht="12.75">
      <c r="AE71" s="240"/>
    </row>
    <row r="72" ht="12.75">
      <c r="AE72" s="240"/>
    </row>
    <row r="73" ht="12.75">
      <c r="AE73" s="240"/>
    </row>
    <row r="74" ht="12.75">
      <c r="AE74" s="240"/>
    </row>
    <row r="75" ht="12.75">
      <c r="AE75" s="240"/>
    </row>
  </sheetData>
  <sheetProtection/>
  <mergeCells count="49">
    <mergeCell ref="G59:G60"/>
    <mergeCell ref="H59:H60"/>
    <mergeCell ref="F47:F48"/>
    <mergeCell ref="G47:G48"/>
    <mergeCell ref="H47:H48"/>
    <mergeCell ref="G31:G32"/>
    <mergeCell ref="H31:H32"/>
    <mergeCell ref="N30:N49"/>
    <mergeCell ref="F31:F32"/>
    <mergeCell ref="F38:F39"/>
    <mergeCell ref="G38:G39"/>
    <mergeCell ref="H38:H39"/>
    <mergeCell ref="F52:F53"/>
    <mergeCell ref="G52:G53"/>
    <mergeCell ref="H52:H53"/>
    <mergeCell ref="N51:N68"/>
    <mergeCell ref="F59:F60"/>
    <mergeCell ref="T3:T4"/>
    <mergeCell ref="U3:U4"/>
    <mergeCell ref="A6:A68"/>
    <mergeCell ref="N6:N28"/>
    <mergeCell ref="F17:F18"/>
    <mergeCell ref="G17:G18"/>
    <mergeCell ref="H17:H18"/>
    <mergeCell ref="F26:F27"/>
    <mergeCell ref="G26:G27"/>
    <mergeCell ref="H26:H27"/>
    <mergeCell ref="F7:F8"/>
    <mergeCell ref="G7:G8"/>
    <mergeCell ref="H7:H8"/>
    <mergeCell ref="F10:F11"/>
    <mergeCell ref="G10:G11"/>
    <mergeCell ref="H10:H11"/>
    <mergeCell ref="AB3:AB4"/>
    <mergeCell ref="AC3:AC4"/>
    <mergeCell ref="AD3:AD4"/>
    <mergeCell ref="AE3:AE4"/>
    <mergeCell ref="AJ3:AJ4"/>
    <mergeCell ref="AK3:AK4"/>
    <mergeCell ref="AH1:AM1"/>
    <mergeCell ref="AA3:AA4"/>
    <mergeCell ref="AH3:AH4"/>
    <mergeCell ref="AI3:AI4"/>
    <mergeCell ref="AA1:AF1"/>
    <mergeCell ref="R1:Y1"/>
    <mergeCell ref="AL3:AL4"/>
    <mergeCell ref="V3:V4"/>
    <mergeCell ref="W3:W4"/>
    <mergeCell ref="X3:X4"/>
  </mergeCells>
  <conditionalFormatting sqref="P68:R68 P15:Q15 P24:R24 P13:Q13 P23:Q23">
    <cfRule type="cellIs" priority="10" dxfId="50" operator="greaterThan" stopIfTrue="1">
      <formula>59</formula>
    </cfRule>
  </conditionalFormatting>
  <conditionalFormatting sqref="P19:Q19">
    <cfRule type="cellIs" priority="11" dxfId="51" operator="greaterThan" stopIfTrue="1">
      <formula>59</formula>
    </cfRule>
  </conditionalFormatting>
  <conditionalFormatting sqref="P21:Q21">
    <cfRule type="cellIs" priority="9" dxfId="51" operator="greaterThan" stopIfTrue="1">
      <formula>59</formula>
    </cfRule>
  </conditionalFormatting>
  <conditionalFormatting sqref="P36:R36 P44:R45 P34:R34">
    <cfRule type="cellIs" priority="7" dxfId="50" operator="greaterThan" stopIfTrue="1">
      <formula>59</formula>
    </cfRule>
  </conditionalFormatting>
  <conditionalFormatting sqref="P40:R40">
    <cfRule type="cellIs" priority="8" dxfId="51" operator="greaterThan" stopIfTrue="1">
      <formula>59</formula>
    </cfRule>
  </conditionalFormatting>
  <conditionalFormatting sqref="P42:R42">
    <cfRule type="cellIs" priority="6" dxfId="51" operator="greaterThan" stopIfTrue="1">
      <formula>59</formula>
    </cfRule>
  </conditionalFormatting>
  <conditionalFormatting sqref="P57:R57 P55:R55">
    <cfRule type="cellIs" priority="4" dxfId="50" operator="greaterThan" stopIfTrue="1">
      <formula>59</formula>
    </cfRule>
  </conditionalFormatting>
  <conditionalFormatting sqref="P61:R61">
    <cfRule type="cellIs" priority="5" dxfId="51" operator="greaterThan" stopIfTrue="1">
      <formula>59</formula>
    </cfRule>
  </conditionalFormatting>
  <conditionalFormatting sqref="P63:R63">
    <cfRule type="cellIs" priority="3" dxfId="51" operator="greaterThan" stopIfTrue="1">
      <formula>59</formula>
    </cfRule>
  </conditionalFormatting>
  <conditionalFormatting sqref="P66:R66">
    <cfRule type="cellIs" priority="2" dxfId="50" operator="greaterThan" stopIfTrue="1">
      <formula>59</formula>
    </cfRule>
  </conditionalFormatting>
  <conditionalFormatting sqref="P65:R65">
    <cfRule type="cellIs" priority="1" dxfId="50" operator="greaterThan" stopIfTrue="1">
      <formula>59</formula>
    </cfRule>
  </conditionalFormatting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0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Fony7</cp:lastModifiedBy>
  <cp:lastPrinted>2015-04-13T11:07:29Z</cp:lastPrinted>
  <dcterms:created xsi:type="dcterms:W3CDTF">2010-02-27T12:30:18Z</dcterms:created>
  <dcterms:modified xsi:type="dcterms:W3CDTF">2015-04-20T09:28:43Z</dcterms:modified>
  <cp:category/>
  <cp:version/>
  <cp:contentType/>
  <cp:contentStatus/>
</cp:coreProperties>
</file>